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artotojas\Desktop\"/>
    </mc:Choice>
  </mc:AlternateContent>
  <bookViews>
    <workbookView xWindow="0" yWindow="36" windowWidth="15960" windowHeight="18084" firstSheet="9" activeTab="11"/>
  </bookViews>
  <sheets>
    <sheet name="Titulinis" sheetId="1" r:id="rId1"/>
    <sheet name="2000 m sp. ėj." sheetId="2" r:id="rId2"/>
    <sheet name="100 m bb M" sheetId="3" r:id="rId3"/>
    <sheet name="110 m bb V" sheetId="4" r:id="rId4"/>
    <sheet name="100 m M" sheetId="5" r:id="rId5"/>
    <sheet name="100 m M suv." sheetId="6" r:id="rId6"/>
    <sheet name="100 m V" sheetId="7" r:id="rId7"/>
    <sheet name="100 m V suv." sheetId="8" r:id="rId8"/>
    <sheet name="800m M V" sheetId="9" r:id="rId9"/>
    <sheet name="1500 m M V" sheetId="10" r:id="rId10"/>
    <sheet name="400 m M V" sheetId="11" r:id="rId11"/>
    <sheet name="200 m M" sheetId="12" r:id="rId12"/>
    <sheet name="200 m V" sheetId="13" r:id="rId13"/>
    <sheet name="400 m bb M" sheetId="14" r:id="rId14"/>
    <sheet name="Aukštis M" sheetId="15" r:id="rId15"/>
    <sheet name="Aukštis V" sheetId="16" r:id="rId16"/>
    <sheet name="Tolis M " sheetId="17" r:id="rId17"/>
    <sheet name="Tolis V" sheetId="18" r:id="rId18"/>
    <sheet name="Trišuolis M V" sheetId="19" r:id="rId19"/>
    <sheet name="Rutulys M" sheetId="20" r:id="rId20"/>
    <sheet name="Rutulys V" sheetId="21" r:id="rId21"/>
    <sheet name="Diskas M" sheetId="22" r:id="rId22"/>
    <sheet name="Diskas V" sheetId="23" r:id="rId23"/>
    <sheet name="Ietis M" sheetId="24" r:id="rId24"/>
    <sheet name="Ietis V" sheetId="25" r:id="rId25"/>
    <sheet name="Kūjis M V" sheetId="26" r:id="rId26"/>
  </sheets>
  <calcPr calcId="162913"/>
</workbook>
</file>

<file path=xl/calcChain.xml><?xml version="1.0" encoding="utf-8"?>
<calcChain xmlns="http://schemas.openxmlformats.org/spreadsheetml/2006/main">
  <c r="M9" i="26" l="1"/>
  <c r="M8" i="26"/>
  <c r="M16" i="25"/>
  <c r="M15" i="25"/>
  <c r="M10" i="25"/>
  <c r="M9" i="25"/>
  <c r="M8" i="25"/>
  <c r="M25" i="24"/>
  <c r="N24" i="24"/>
  <c r="M24" i="24"/>
  <c r="N23" i="24"/>
  <c r="M23" i="24"/>
  <c r="N22" i="24"/>
  <c r="M22" i="24"/>
  <c r="N21" i="24"/>
  <c r="M21" i="24"/>
  <c r="N8" i="24"/>
  <c r="M8" i="24"/>
  <c r="N24" i="23"/>
  <c r="M24" i="23"/>
  <c r="N23" i="23"/>
  <c r="M23" i="23"/>
  <c r="N22" i="23"/>
  <c r="M22" i="23"/>
  <c r="N17" i="23"/>
  <c r="M17" i="23"/>
  <c r="N16" i="23"/>
  <c r="M16" i="23"/>
  <c r="N15" i="23"/>
  <c r="M15" i="23"/>
  <c r="N14" i="23"/>
  <c r="M14" i="23"/>
  <c r="N9" i="23"/>
  <c r="N8" i="23"/>
  <c r="N18" i="22"/>
  <c r="M18" i="22"/>
  <c r="M17" i="22"/>
  <c r="M16" i="22"/>
  <c r="N16" i="22" s="1"/>
  <c r="M15" i="22"/>
  <c r="N15" i="22" s="1"/>
  <c r="M9" i="22"/>
  <c r="N9" i="22" s="1"/>
  <c r="M8" i="22"/>
  <c r="N8" i="22" s="1"/>
  <c r="M27" i="21"/>
  <c r="M21" i="21"/>
  <c r="M16" i="21"/>
  <c r="M15" i="21"/>
  <c r="M10" i="21"/>
  <c r="M9" i="21"/>
  <c r="M8" i="21"/>
  <c r="M26" i="20"/>
  <c r="M25" i="20"/>
  <c r="M24" i="20"/>
  <c r="M23" i="20"/>
  <c r="M22" i="20"/>
  <c r="M21" i="20"/>
  <c r="M15" i="20"/>
  <c r="M9" i="20"/>
  <c r="N9" i="20" s="1"/>
  <c r="M8" i="20"/>
  <c r="N8" i="20" s="1"/>
  <c r="N16" i="19"/>
  <c r="N15" i="19"/>
  <c r="M8" i="19"/>
  <c r="M17" i="18"/>
  <c r="M16" i="18"/>
  <c r="M15" i="18"/>
  <c r="M14" i="18"/>
  <c r="M13" i="18"/>
  <c r="M12" i="18"/>
  <c r="N12" i="18" s="1"/>
  <c r="M11" i="18"/>
  <c r="N11" i="18" s="1"/>
  <c r="M10" i="18"/>
  <c r="N10" i="18" s="1"/>
  <c r="M9" i="18"/>
  <c r="N9" i="18" s="1"/>
  <c r="M8" i="18"/>
  <c r="N8" i="18" s="1"/>
  <c r="M19" i="17"/>
  <c r="M18" i="17"/>
  <c r="M17" i="17"/>
  <c r="M16" i="17"/>
  <c r="M15" i="17"/>
  <c r="N14" i="17"/>
  <c r="M14" i="17"/>
  <c r="N13" i="17"/>
  <c r="M13" i="17"/>
  <c r="N12" i="17"/>
  <c r="M12" i="17"/>
  <c r="N11" i="17"/>
  <c r="M11" i="17"/>
  <c r="N10" i="17"/>
  <c r="M10" i="17"/>
  <c r="N9" i="17"/>
  <c r="M9" i="17"/>
  <c r="N8" i="17"/>
  <c r="M8" i="17"/>
  <c r="H34" i="12"/>
  <c r="H33" i="12"/>
  <c r="H3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9" i="10"/>
  <c r="K27" i="8"/>
  <c r="K26" i="8"/>
  <c r="K25" i="8"/>
  <c r="K23" i="8"/>
  <c r="K22" i="8"/>
  <c r="K21" i="8"/>
  <c r="K20" i="8"/>
  <c r="K15" i="8"/>
  <c r="K14" i="8"/>
  <c r="K13" i="8"/>
  <c r="K12" i="8"/>
  <c r="K11" i="8"/>
  <c r="K10" i="8"/>
  <c r="K9" i="8"/>
  <c r="K8" i="8"/>
  <c r="K7" i="8"/>
  <c r="I34" i="7"/>
  <c r="I33" i="7"/>
  <c r="I32" i="7"/>
  <c r="I31" i="7"/>
  <c r="I30" i="7"/>
  <c r="I29" i="7"/>
  <c r="I28" i="7"/>
  <c r="I27" i="7"/>
  <c r="I24" i="7"/>
  <c r="I23" i="7"/>
  <c r="I22" i="7"/>
  <c r="I20" i="7"/>
  <c r="I19" i="7"/>
  <c r="I18" i="7"/>
  <c r="I14" i="7"/>
  <c r="I13" i="7"/>
  <c r="I12" i="7"/>
  <c r="I11" i="7"/>
  <c r="I10" i="7"/>
  <c r="I9" i="7"/>
  <c r="I8" i="7"/>
  <c r="I7" i="7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7" i="6"/>
  <c r="I54" i="5"/>
  <c r="I53" i="5"/>
  <c r="I52" i="5"/>
  <c r="I51" i="5"/>
  <c r="I50" i="5"/>
  <c r="I41" i="5"/>
  <c r="I40" i="5"/>
  <c r="I39" i="5"/>
  <c r="I38" i="5"/>
  <c r="I37" i="5"/>
  <c r="I34" i="5"/>
  <c r="I33" i="5"/>
  <c r="I32" i="5"/>
  <c r="I31" i="5"/>
  <c r="I30" i="5"/>
  <c r="I29" i="5"/>
  <c r="I28" i="5"/>
  <c r="I27" i="5"/>
  <c r="I24" i="5"/>
  <c r="I23" i="5"/>
  <c r="I22" i="5"/>
  <c r="I21" i="5"/>
  <c r="I20" i="5"/>
  <c r="I19" i="5"/>
  <c r="I18" i="5"/>
  <c r="I17" i="5"/>
  <c r="I14" i="5"/>
  <c r="I13" i="5"/>
  <c r="I12" i="5"/>
  <c r="I11" i="5"/>
  <c r="I10" i="5"/>
  <c r="I9" i="5"/>
  <c r="I8" i="5"/>
  <c r="I7" i="5"/>
</calcChain>
</file>

<file path=xl/sharedStrings.xml><?xml version="1.0" encoding="utf-8"?>
<sst xmlns="http://schemas.openxmlformats.org/spreadsheetml/2006/main" count="2530" uniqueCount="542">
  <si>
    <t xml:space="preserve">ATVIROS KLAIPĖDOS LENGVOSIOS ATLETIKOS MOKYKLOS </t>
  </si>
  <si>
    <t>SEZONO ATIDARYMO VARŽYBOS</t>
  </si>
  <si>
    <t>2025 m. gegužės 15 d.</t>
  </si>
  <si>
    <t>Miesto centrinis stadionas, Klaipėda</t>
  </si>
  <si>
    <t>Varžybų vyr. teisėja</t>
  </si>
  <si>
    <t>Eglė Bogužė</t>
  </si>
  <si>
    <t>Varžybų vyr. sekretorė</t>
  </si>
  <si>
    <t>Viltė Čiapienė</t>
  </si>
  <si>
    <t>Atviros Klaipėdos lengvosios atletikos mokyklos sezono atidarymo varžybos</t>
  </si>
  <si>
    <t>Klaipėda, 2025 m. gegužės 15 d.</t>
  </si>
  <si>
    <t>2000 m sportinis ėjimas moterims</t>
  </si>
  <si>
    <t>Vieta</t>
  </si>
  <si>
    <t>Vardas</t>
  </si>
  <si>
    <t>Pavardė</t>
  </si>
  <si>
    <t>Gim.data</t>
  </si>
  <si>
    <t>Miestas</t>
  </si>
  <si>
    <t>SUC</t>
  </si>
  <si>
    <t>Rezultatas</t>
  </si>
  <si>
    <t>Kv.l.</t>
  </si>
  <si>
    <t>Treneris</t>
  </si>
  <si>
    <t>Kristina</t>
  </si>
  <si>
    <t>Suponko</t>
  </si>
  <si>
    <t>Klaipėda</t>
  </si>
  <si>
    <t>LAM</t>
  </si>
  <si>
    <t>12:47,40</t>
  </si>
  <si>
    <t>II JA</t>
  </si>
  <si>
    <t>N. Krakiene</t>
  </si>
  <si>
    <t>Аrina</t>
  </si>
  <si>
    <t>Bictiakova</t>
  </si>
  <si>
    <t>13:27,16</t>
  </si>
  <si>
    <t>III JA</t>
  </si>
  <si>
    <t>Sofija</t>
  </si>
  <si>
    <t>Istrate</t>
  </si>
  <si>
    <t>DNS</t>
  </si>
  <si>
    <t>Jelizaveta</t>
  </si>
  <si>
    <t>Danilova</t>
  </si>
  <si>
    <t>100m barjerinis bėgimas moterims (8.50-0.838)</t>
  </si>
  <si>
    <t>Aistė</t>
  </si>
  <si>
    <t>Noreikaitė</t>
  </si>
  <si>
    <t>100m barjerinis bėgimas jaunėms (8.50-0.762)</t>
  </si>
  <si>
    <t>b/k</t>
  </si>
  <si>
    <t>Urtė</t>
  </si>
  <si>
    <t>Mackevičiūtė</t>
  </si>
  <si>
    <t>2009-07-29</t>
  </si>
  <si>
    <t>Palanga</t>
  </si>
  <si>
    <t>Palangos SC</t>
  </si>
  <si>
    <t>II A</t>
  </si>
  <si>
    <t>D.Rauktys A.Bajoras</t>
  </si>
  <si>
    <t>100m barjerinis bėgimas jaunutėms (0.762)</t>
  </si>
  <si>
    <t>Smiltė</t>
  </si>
  <si>
    <t>Čižauskaitė</t>
  </si>
  <si>
    <t>V. Baronienė</t>
  </si>
  <si>
    <t>Milana</t>
  </si>
  <si>
    <t>Herasimenko</t>
  </si>
  <si>
    <t>110m barjerinis bėgimas jauniams (9.14-0.914)</t>
  </si>
  <si>
    <t>Mindaugas</t>
  </si>
  <si>
    <t>Štikonas</t>
  </si>
  <si>
    <t>I A</t>
  </si>
  <si>
    <t>A. Šilauskas</t>
  </si>
  <si>
    <t>110m barjerinis bėgimas jaunučiams (8,50-0,838)</t>
  </si>
  <si>
    <t>Gediminas</t>
  </si>
  <si>
    <t>Dirginčius</t>
  </si>
  <si>
    <t>III A</t>
  </si>
  <si>
    <t>100 m bėgimas moterims</t>
  </si>
  <si>
    <t>bėgimas</t>
  </si>
  <si>
    <t>Takas</t>
  </si>
  <si>
    <t>Par.bėg.</t>
  </si>
  <si>
    <t>Vėjas</t>
  </si>
  <si>
    <t>Temidė</t>
  </si>
  <si>
    <t>Bajoraitė</t>
  </si>
  <si>
    <t>2009-07-03</t>
  </si>
  <si>
    <t>1,0</t>
  </si>
  <si>
    <t>A.Bajoras D.Rauktys</t>
  </si>
  <si>
    <t>Anastasija</t>
  </si>
  <si>
    <t>Mitrofanenkova</t>
  </si>
  <si>
    <t>J. Petrilė</t>
  </si>
  <si>
    <t>Živilė</t>
  </si>
  <si>
    <t>Pažemeckienė</t>
  </si>
  <si>
    <t>Maratonas</t>
  </si>
  <si>
    <t>Darija</t>
  </si>
  <si>
    <t>Kubiliūtė</t>
  </si>
  <si>
    <t>L. Milikauskaitė</t>
  </si>
  <si>
    <t>Greta</t>
  </si>
  <si>
    <t>Stalnionytė</t>
  </si>
  <si>
    <t>Amanda</t>
  </si>
  <si>
    <t>Kaminskytė</t>
  </si>
  <si>
    <t>2006-10-07</t>
  </si>
  <si>
    <t>M. Reinikovas</t>
  </si>
  <si>
    <t>Orinta</t>
  </si>
  <si>
    <t>Liubertaitė</t>
  </si>
  <si>
    <t>Plungė</t>
  </si>
  <si>
    <t>Plungės SRC</t>
  </si>
  <si>
    <t>R. Šilenskienė</t>
  </si>
  <si>
    <t>Viltė</t>
  </si>
  <si>
    <t>Juraškaitė</t>
  </si>
  <si>
    <t>V. Čiapienė</t>
  </si>
  <si>
    <t>Paulina</t>
  </si>
  <si>
    <t>Pociūnaitė</t>
  </si>
  <si>
    <t>Klaipėdos raj.</t>
  </si>
  <si>
    <t>0,9</t>
  </si>
  <si>
    <t>L. Gruzdienė</t>
  </si>
  <si>
    <t>Rugilė</t>
  </si>
  <si>
    <t>Juchnevičiūtė</t>
  </si>
  <si>
    <t>2010-05-24</t>
  </si>
  <si>
    <t>Justė</t>
  </si>
  <si>
    <t>Kniežaitė</t>
  </si>
  <si>
    <t>2011-03-04</t>
  </si>
  <si>
    <t>Barbora</t>
  </si>
  <si>
    <t>Kuzmarskytė</t>
  </si>
  <si>
    <t>2009-11-02</t>
  </si>
  <si>
    <t>Karina</t>
  </si>
  <si>
    <t>Bruno</t>
  </si>
  <si>
    <t>Griškevičiūtė</t>
  </si>
  <si>
    <t>Ugnė</t>
  </si>
  <si>
    <t>Razmaitė</t>
  </si>
  <si>
    <t>B. Mickus</t>
  </si>
  <si>
    <t>Emilija</t>
  </si>
  <si>
    <t>Burbaitė</t>
  </si>
  <si>
    <t>Skuodas</t>
  </si>
  <si>
    <t>Skuodo KKSC</t>
  </si>
  <si>
    <t>A. Jasmontas</t>
  </si>
  <si>
    <t>Bakanaitė</t>
  </si>
  <si>
    <t>1,2</t>
  </si>
  <si>
    <t>Mileta</t>
  </si>
  <si>
    <t>Melikova</t>
  </si>
  <si>
    <t>2010-04-10</t>
  </si>
  <si>
    <t>V.Murašovas</t>
  </si>
  <si>
    <t>bk</t>
  </si>
  <si>
    <t>Rusteikaitė</t>
  </si>
  <si>
    <t>Adrijana</t>
  </si>
  <si>
    <t>Ibatulinaitė</t>
  </si>
  <si>
    <t>2009-09-19</t>
  </si>
  <si>
    <t>Elena</t>
  </si>
  <si>
    <t>Mitrikaitė</t>
  </si>
  <si>
    <t>2010-11-01</t>
  </si>
  <si>
    <t>Elzė</t>
  </si>
  <si>
    <t>Daublytė</t>
  </si>
  <si>
    <t>Jarmalajeva</t>
  </si>
  <si>
    <t>2010-03-14</t>
  </si>
  <si>
    <t>A. Pleskys</t>
  </si>
  <si>
    <t>Samanta</t>
  </si>
  <si>
    <t>Riaubaitė</t>
  </si>
  <si>
    <t>Danielė</t>
  </si>
  <si>
    <t>Koržinskaitė</t>
  </si>
  <si>
    <t>2010-07-02</t>
  </si>
  <si>
    <t>0,8</t>
  </si>
  <si>
    <t>Gabrielė</t>
  </si>
  <si>
    <t>Vabuolaitė</t>
  </si>
  <si>
    <t>2010-02-13</t>
  </si>
  <si>
    <t>Gabija</t>
  </si>
  <si>
    <t>Jankutė</t>
  </si>
  <si>
    <t>Rimgailė</t>
  </si>
  <si>
    <t>Dragūnaitė</t>
  </si>
  <si>
    <t>Kornelija</t>
  </si>
  <si>
    <t>Nenartavičiūtė</t>
  </si>
  <si>
    <t>Viktorija</t>
  </si>
  <si>
    <t>Dauskurdaitė</t>
  </si>
  <si>
    <t>Rasuolė</t>
  </si>
  <si>
    <t>Norkevičiūtė</t>
  </si>
  <si>
    <t>Nekrašaitė</t>
  </si>
  <si>
    <t>Augustė</t>
  </si>
  <si>
    <t>Uznytė</t>
  </si>
  <si>
    <t>2011-08-12</t>
  </si>
  <si>
    <t>K.Kozlovienė</t>
  </si>
  <si>
    <t>Laurinaitytė</t>
  </si>
  <si>
    <t>Fin.bėg.</t>
  </si>
  <si>
    <t>12,64</t>
  </si>
  <si>
    <t>2,0</t>
  </si>
  <si>
    <t>13,83</t>
  </si>
  <si>
    <t>13,94</t>
  </si>
  <si>
    <t>14,12</t>
  </si>
  <si>
    <t>14,22</t>
  </si>
  <si>
    <t>14,30</t>
  </si>
  <si>
    <t>DNF</t>
  </si>
  <si>
    <t>I JA</t>
  </si>
  <si>
    <t>100 m bėgimas vyrams</t>
  </si>
  <si>
    <t>1 bėgimas</t>
  </si>
  <si>
    <t>Andajus</t>
  </si>
  <si>
    <t>Smilingis</t>
  </si>
  <si>
    <t>2,8</t>
  </si>
  <si>
    <t>D. Senkus</t>
  </si>
  <si>
    <t>Oskaras</t>
  </si>
  <si>
    <t>Lubauskas</t>
  </si>
  <si>
    <t>2011-11-08</t>
  </si>
  <si>
    <t>Vilius</t>
  </si>
  <si>
    <t>Navickas</t>
  </si>
  <si>
    <t>2010-02-18</t>
  </si>
  <si>
    <t>Mykolas</t>
  </si>
  <si>
    <t>Stankus</t>
  </si>
  <si>
    <t>2010-05-03</t>
  </si>
  <si>
    <t>Kasparas</t>
  </si>
  <si>
    <t>2010-05-04</t>
  </si>
  <si>
    <t>Vytautas</t>
  </si>
  <si>
    <t>Vaškys</t>
  </si>
  <si>
    <t>2 bėgimas</t>
  </si>
  <si>
    <t>Salvijus</t>
  </si>
  <si>
    <t>Butkus</t>
  </si>
  <si>
    <t>Kajus</t>
  </si>
  <si>
    <t>Stakvilionis</t>
  </si>
  <si>
    <t>E. Bogužė</t>
  </si>
  <si>
    <t>Daniil</t>
  </si>
  <si>
    <t>Šelichov</t>
  </si>
  <si>
    <t>Taha</t>
  </si>
  <si>
    <t>Zahid</t>
  </si>
  <si>
    <t>Artūras</t>
  </si>
  <si>
    <t>Taurinskas</t>
  </si>
  <si>
    <t>Vincentas</t>
  </si>
  <si>
    <t>Vrašinskas</t>
  </si>
  <si>
    <t>Fautas</t>
  </si>
  <si>
    <t>Šiaulys</t>
  </si>
  <si>
    <t>2008-12-13</t>
  </si>
  <si>
    <t>3 bėgimas</t>
  </si>
  <si>
    <t>Mark</t>
  </si>
  <si>
    <t>Kriučkov</t>
  </si>
  <si>
    <t>2008-05-21</t>
  </si>
  <si>
    <t>2,7</t>
  </si>
  <si>
    <t>Simonas</t>
  </si>
  <si>
    <t>Savickas</t>
  </si>
  <si>
    <t>2009-03-13</t>
  </si>
  <si>
    <t>Ilarion</t>
  </si>
  <si>
    <t>Tretiakov</t>
  </si>
  <si>
    <t>Ąžuolas</t>
  </si>
  <si>
    <t>Karečka</t>
  </si>
  <si>
    <t>Dominykas</t>
  </si>
  <si>
    <t>Vičius</t>
  </si>
  <si>
    <t>Arijus</t>
  </si>
  <si>
    <t>Kaktys</t>
  </si>
  <si>
    <t>Emanuelis</t>
  </si>
  <si>
    <t>Burba</t>
  </si>
  <si>
    <t>Aleksej</t>
  </si>
  <si>
    <t>Petrovskij</t>
  </si>
  <si>
    <t>2006-09-10</t>
  </si>
  <si>
    <t>11,66</t>
  </si>
  <si>
    <t>1,9</t>
  </si>
  <si>
    <t>11,84</t>
  </si>
  <si>
    <t>12,49</t>
  </si>
  <si>
    <t>12,74</t>
  </si>
  <si>
    <t>12,96</t>
  </si>
  <si>
    <t>12.34</t>
  </si>
  <si>
    <t>13,06</t>
  </si>
  <si>
    <t>800m bėgimas moterims</t>
  </si>
  <si>
    <t>Skaistė</t>
  </si>
  <si>
    <t>Vielavičiūtė</t>
  </si>
  <si>
    <t>2:45,67</t>
  </si>
  <si>
    <t>800m bėgimas vyrams</t>
  </si>
  <si>
    <t>Timur</t>
  </si>
  <si>
    <t>Procenko</t>
  </si>
  <si>
    <t>2:16,49</t>
  </si>
  <si>
    <t>Deividas</t>
  </si>
  <si>
    <t>Šverys</t>
  </si>
  <si>
    <t>2:30,03</t>
  </si>
  <si>
    <t>Romualdas</t>
  </si>
  <si>
    <t>Jakubkis</t>
  </si>
  <si>
    <t>2:34,78</t>
  </si>
  <si>
    <t>1500m bėgimas moterims</t>
  </si>
  <si>
    <t>Evita</t>
  </si>
  <si>
    <t>Stelingytė</t>
  </si>
  <si>
    <t>5:35,55</t>
  </si>
  <si>
    <t>Bušniauskaitė</t>
  </si>
  <si>
    <t>5:50,84</t>
  </si>
  <si>
    <t>Amelija</t>
  </si>
  <si>
    <t>Miliūtė</t>
  </si>
  <si>
    <t>1500m bėgimas vyrams</t>
  </si>
  <si>
    <t>Artiom</t>
  </si>
  <si>
    <t>Chropenko</t>
  </si>
  <si>
    <t>4:44,60</t>
  </si>
  <si>
    <t>N. Krakiene, V. Baronienė</t>
  </si>
  <si>
    <t>Daniel</t>
  </si>
  <si>
    <t>Bagrov</t>
  </si>
  <si>
    <t>4:52,66</t>
  </si>
  <si>
    <t>400m bėgimas vyrams</t>
  </si>
  <si>
    <t>Edvinas</t>
  </si>
  <si>
    <t>Vaičiulis</t>
  </si>
  <si>
    <t>Benas</t>
  </si>
  <si>
    <t>Kentra</t>
  </si>
  <si>
    <t>Deimantas</t>
  </si>
  <si>
    <t>Špučys</t>
  </si>
  <si>
    <t>Jansons</t>
  </si>
  <si>
    <t>1:03,34</t>
  </si>
  <si>
    <t>400m bėgimas moterims</t>
  </si>
  <si>
    <t>Evija</t>
  </si>
  <si>
    <t>Zaboraitė</t>
  </si>
  <si>
    <t>1:04,98</t>
  </si>
  <si>
    <t>Andrėja</t>
  </si>
  <si>
    <t>Michalkovskaja</t>
  </si>
  <si>
    <t>1:08,12</t>
  </si>
  <si>
    <t>Ruikytė</t>
  </si>
  <si>
    <t>1:11,48</t>
  </si>
  <si>
    <t>Ksenija</t>
  </si>
  <si>
    <t>Judina</t>
  </si>
  <si>
    <t>1:16,51</t>
  </si>
  <si>
    <t>200m bėgimas moterims</t>
  </si>
  <si>
    <t>Butkutė</t>
  </si>
  <si>
    <t>2009-07-02</t>
  </si>
  <si>
    <t>L. Bružas</t>
  </si>
  <si>
    <t>Austėja</t>
  </si>
  <si>
    <t>Ladzinaitė</t>
  </si>
  <si>
    <t>M.Krakys</t>
  </si>
  <si>
    <t>Ieva</t>
  </si>
  <si>
    <t>Zubavičiūtė</t>
  </si>
  <si>
    <t>Bilvinaitė</t>
  </si>
  <si>
    <t>Kamilė</t>
  </si>
  <si>
    <t>Matulevičiūtė</t>
  </si>
  <si>
    <t>Norkaitytė</t>
  </si>
  <si>
    <t>Diana</t>
  </si>
  <si>
    <t>Bumaženko</t>
  </si>
  <si>
    <t>Milašiūtė</t>
  </si>
  <si>
    <t>Monika</t>
  </si>
  <si>
    <t>Bocman</t>
  </si>
  <si>
    <t>Roberta</t>
  </si>
  <si>
    <t>Bliujūtė</t>
  </si>
  <si>
    <t>Perla</t>
  </si>
  <si>
    <t>Navickė</t>
  </si>
  <si>
    <t>Aurelija</t>
  </si>
  <si>
    <t>Gailė</t>
  </si>
  <si>
    <t>Barkauskaitė</t>
  </si>
  <si>
    <t>Petrauskaitė</t>
  </si>
  <si>
    <t>Januškaitė</t>
  </si>
  <si>
    <t>Liepa</t>
  </si>
  <si>
    <t>Piežaitė</t>
  </si>
  <si>
    <t>Ieva-Marija</t>
  </si>
  <si>
    <t>Genytė</t>
  </si>
  <si>
    <t>Zuberniūtė</t>
  </si>
  <si>
    <t>Liniuchinaitė</t>
  </si>
  <si>
    <t>Ema</t>
  </si>
  <si>
    <t>Veselytė</t>
  </si>
  <si>
    <t>Gintarė</t>
  </si>
  <si>
    <t>Dambrauskaitė</t>
  </si>
  <si>
    <t>Jurkutė</t>
  </si>
  <si>
    <t>Olena</t>
  </si>
  <si>
    <t>Bezushko</t>
  </si>
  <si>
    <t>Petrova</t>
  </si>
  <si>
    <t>200m bėgimas vyrams</t>
  </si>
  <si>
    <t>Nikita</t>
  </si>
  <si>
    <t>Kazabekov</t>
  </si>
  <si>
    <t>Gustas</t>
  </si>
  <si>
    <t>Vismanas</t>
  </si>
  <si>
    <t>Kotok</t>
  </si>
  <si>
    <t>Aušrys</t>
  </si>
  <si>
    <t>Vitkus</t>
  </si>
  <si>
    <t>Macius</t>
  </si>
  <si>
    <t>Domantas</t>
  </si>
  <si>
    <t>Kleinauskis</t>
  </si>
  <si>
    <t>2008-05-06</t>
  </si>
  <si>
    <t>Gerardas</t>
  </si>
  <si>
    <t>Petukauskas</t>
  </si>
  <si>
    <t>Matas Algirdas</t>
  </si>
  <si>
    <t>Stonis</t>
  </si>
  <si>
    <t>2010-05-18</t>
  </si>
  <si>
    <t>Danielius</t>
  </si>
  <si>
    <t>Dumša</t>
  </si>
  <si>
    <t>Jonauskas</t>
  </si>
  <si>
    <t>Dovydas</t>
  </si>
  <si>
    <t>Leikus</t>
  </si>
  <si>
    <t>400m barjerinis bėgimas moterims (0.762)</t>
  </si>
  <si>
    <t>Arina</t>
  </si>
  <si>
    <t>Bagrova</t>
  </si>
  <si>
    <t>1:09,74</t>
  </si>
  <si>
    <t>Kamila</t>
  </si>
  <si>
    <t>Škulepa</t>
  </si>
  <si>
    <t>1:21,44</t>
  </si>
  <si>
    <t>Šuolis į aukštį moterims</t>
  </si>
  <si>
    <t>1.15</t>
  </si>
  <si>
    <t>1.20</t>
  </si>
  <si>
    <t>1.25</t>
  </si>
  <si>
    <t>1.30</t>
  </si>
  <si>
    <t>1.35</t>
  </si>
  <si>
    <t>1.40</t>
  </si>
  <si>
    <t>1.45</t>
  </si>
  <si>
    <t>1.50</t>
  </si>
  <si>
    <t>1.55</t>
  </si>
  <si>
    <t>1.60</t>
  </si>
  <si>
    <t>Rez.</t>
  </si>
  <si>
    <t>Vigailė</t>
  </si>
  <si>
    <t>Milašauskaitė</t>
  </si>
  <si>
    <t>O</t>
  </si>
  <si>
    <t>XXO</t>
  </si>
  <si>
    <t>X--</t>
  </si>
  <si>
    <t>R. Adomaitienė, A. Vilčinskienė</t>
  </si>
  <si>
    <t>Samsonova</t>
  </si>
  <si>
    <t>Labanauskaitė</t>
  </si>
  <si>
    <t>XO</t>
  </si>
  <si>
    <t>---</t>
  </si>
  <si>
    <t>Melani</t>
  </si>
  <si>
    <t>Achenbovaitė</t>
  </si>
  <si>
    <t>XXX</t>
  </si>
  <si>
    <t>Montrimaitė</t>
  </si>
  <si>
    <t>2010-11-16</t>
  </si>
  <si>
    <t>Ragovskytė</t>
  </si>
  <si>
    <t>Enrika</t>
  </si>
  <si>
    <t>Mejerytė</t>
  </si>
  <si>
    <t>Dija</t>
  </si>
  <si>
    <t>Razutytė</t>
  </si>
  <si>
    <t>Eglė</t>
  </si>
  <si>
    <t>Butenytė</t>
  </si>
  <si>
    <t>Šuolis į aukštį vyrams</t>
  </si>
  <si>
    <t>1.65</t>
  </si>
  <si>
    <t>1.70</t>
  </si>
  <si>
    <t>1.75</t>
  </si>
  <si>
    <t>Jokūbas</t>
  </si>
  <si>
    <t>Laivys</t>
  </si>
  <si>
    <t>R.Šilenskienė</t>
  </si>
  <si>
    <t>Erikas</t>
  </si>
  <si>
    <t>Suchanovas</t>
  </si>
  <si>
    <t>2008-10-28</t>
  </si>
  <si>
    <t>Mantas</t>
  </si>
  <si>
    <t>Liniuchinas</t>
  </si>
  <si>
    <t>Matas</t>
  </si>
  <si>
    <t>Broška</t>
  </si>
  <si>
    <t>Šuolis į tolį moterims</t>
  </si>
  <si>
    <t>Bandymai</t>
  </si>
  <si>
    <t>Mockutė</t>
  </si>
  <si>
    <t>x</t>
  </si>
  <si>
    <t>Danylaitė</t>
  </si>
  <si>
    <t>Satera</t>
  </si>
  <si>
    <t>Balčaitytė</t>
  </si>
  <si>
    <t>Liebutė</t>
  </si>
  <si>
    <t>2006-07-16</t>
  </si>
  <si>
    <t>Mėja</t>
  </si>
  <si>
    <t>Žebrytė</t>
  </si>
  <si>
    <t>Mėta</t>
  </si>
  <si>
    <t>Rūtelytė</t>
  </si>
  <si>
    <t>Gerasimova</t>
  </si>
  <si>
    <t>Kinderytė</t>
  </si>
  <si>
    <t>2009-07-18</t>
  </si>
  <si>
    <t>A.Šilauskas</t>
  </si>
  <si>
    <t>Brigita</t>
  </si>
  <si>
    <t>Vizgaudytė</t>
  </si>
  <si>
    <t>-</t>
  </si>
  <si>
    <t>V.Baronienė</t>
  </si>
  <si>
    <t>Būdvytytė</t>
  </si>
  <si>
    <t>2010-02-09</t>
  </si>
  <si>
    <t>Viskantaitė</t>
  </si>
  <si>
    <t>Deimantė</t>
  </si>
  <si>
    <t>Tarvydaitė</t>
  </si>
  <si>
    <t>Gruzdeva</t>
  </si>
  <si>
    <t>Šilgalytė</t>
  </si>
  <si>
    <t>Šuolis į tolį vyrams</t>
  </si>
  <si>
    <t>Karolis</t>
  </si>
  <si>
    <t>Lapinskas</t>
  </si>
  <si>
    <t>Gvidas</t>
  </si>
  <si>
    <t>Jurevičius</t>
  </si>
  <si>
    <t>Plunges SRC</t>
  </si>
  <si>
    <t>Arvydas</t>
  </si>
  <si>
    <t>Trizno</t>
  </si>
  <si>
    <t>Tadas</t>
  </si>
  <si>
    <t>Salys</t>
  </si>
  <si>
    <t>2010-06-10</t>
  </si>
  <si>
    <t>Trišuolis moterys</t>
  </si>
  <si>
    <t>Matulaitė</t>
  </si>
  <si>
    <t>Trišuolis vyrai</t>
  </si>
  <si>
    <t>Rutulio stūmimas moterims jaunuolėms (4 kg)</t>
  </si>
  <si>
    <t>Šlevinskytė</t>
  </si>
  <si>
    <t>X</t>
  </si>
  <si>
    <t>Emutė</t>
  </si>
  <si>
    <t>Kaubrytė</t>
  </si>
  <si>
    <t>2007-02-01</t>
  </si>
  <si>
    <t>Rutulio stūmimas jaunėms (3 kg)</t>
  </si>
  <si>
    <t>Viržbickaitė</t>
  </si>
  <si>
    <t>2009-03-24</t>
  </si>
  <si>
    <t>Rutulio stūmimas jaunutėms (3 kg)</t>
  </si>
  <si>
    <t>Sadauskytė</t>
  </si>
  <si>
    <t>Gervelytė</t>
  </si>
  <si>
    <t>Adrija</t>
  </si>
  <si>
    <t>Venckutė</t>
  </si>
  <si>
    <t>2010-03-10</t>
  </si>
  <si>
    <t>Baužaitė</t>
  </si>
  <si>
    <t>Rutulio stūmimas jauniams (5 kg)</t>
  </si>
  <si>
    <t>Artemij</t>
  </si>
  <si>
    <t>Sklema</t>
  </si>
  <si>
    <t>2008-10-08</t>
  </si>
  <si>
    <t>K.Murašovas V.Murašovas</t>
  </si>
  <si>
    <t>Vitalij</t>
  </si>
  <si>
    <t>Saveljev</t>
  </si>
  <si>
    <t>6kg</t>
  </si>
  <si>
    <t>Mikhail</t>
  </si>
  <si>
    <t>Tkachev</t>
  </si>
  <si>
    <t>V.Murašovas, A.Bajoras</t>
  </si>
  <si>
    <t>Rutulio stūmimas jaunučiams (4 kg)</t>
  </si>
  <si>
    <t>Žilinskas</t>
  </si>
  <si>
    <t>2010-08-03</t>
  </si>
  <si>
    <t>K.Murašovas</t>
  </si>
  <si>
    <t>Augustas</t>
  </si>
  <si>
    <t>Taurosevičius</t>
  </si>
  <si>
    <t>2010-09-04</t>
  </si>
  <si>
    <t>Rutulio stūmimas sportininkams su negalia (4 kg)</t>
  </si>
  <si>
    <t>Rojus</t>
  </si>
  <si>
    <t>Ramūnas</t>
  </si>
  <si>
    <t>S. Banevičius</t>
  </si>
  <si>
    <t>Rutulio stūmimas veteranams (6 kg)</t>
  </si>
  <si>
    <t>Arūnas</t>
  </si>
  <si>
    <t>Andrijauskas</t>
  </si>
  <si>
    <t>Disko metimas jaunėms (1 kg)</t>
  </si>
  <si>
    <t>Austė</t>
  </si>
  <si>
    <t>Kvaukaitė</t>
  </si>
  <si>
    <t>2008-04-21</t>
  </si>
  <si>
    <t>Disko metimas jaunutėms (750 g)</t>
  </si>
  <si>
    <t>Grigaitytė</t>
  </si>
  <si>
    <t>Airida</t>
  </si>
  <si>
    <t>Kontrimaitė</t>
  </si>
  <si>
    <t>Z. Sendriūtė</t>
  </si>
  <si>
    <t>Disko metimas jaunuoliams (2 kg)</t>
  </si>
  <si>
    <t>Zakalskis</t>
  </si>
  <si>
    <t>Linas</t>
  </si>
  <si>
    <t>Vinogradas</t>
  </si>
  <si>
    <t>Disko metimas jauniams (1,5 kg)</t>
  </si>
  <si>
    <t>Evaldas</t>
  </si>
  <si>
    <t>Šapalas</t>
  </si>
  <si>
    <t>2008-09-10</t>
  </si>
  <si>
    <t>Tomas</t>
  </si>
  <si>
    <t>Valantinas</t>
  </si>
  <si>
    <t>Gintalas</t>
  </si>
  <si>
    <t>Ričardas</t>
  </si>
  <si>
    <t>Palubinskas</t>
  </si>
  <si>
    <t>V.Murašovas, K.Murašovas</t>
  </si>
  <si>
    <t>Disko metimas jaunučiams (1 kg)</t>
  </si>
  <si>
    <t>Rokas</t>
  </si>
  <si>
    <t>Jonkus</t>
  </si>
  <si>
    <t>Ieties metimas moterims (600 g)</t>
  </si>
  <si>
    <t>Ieties metimas jaunėms (500 g)</t>
  </si>
  <si>
    <t>Kunigėlytė</t>
  </si>
  <si>
    <t>30.90</t>
  </si>
  <si>
    <t>Ieties metimas jaunutėms (400 g)</t>
  </si>
  <si>
    <t>Jekaterina</t>
  </si>
  <si>
    <t>Kucajeva</t>
  </si>
  <si>
    <t>Atkočaitytė</t>
  </si>
  <si>
    <t>Kazlauskaitė</t>
  </si>
  <si>
    <t>2011-11-19</t>
  </si>
  <si>
    <t>Ieties metimas jaunučiams (600 g)</t>
  </si>
  <si>
    <t>Eimantas</t>
  </si>
  <si>
    <t>Guščius</t>
  </si>
  <si>
    <t>2010-09-17</t>
  </si>
  <si>
    <t>Ieties metimas veteranams</t>
  </si>
  <si>
    <t>Alvydas</t>
  </si>
  <si>
    <t>Dzemionas</t>
  </si>
  <si>
    <t>Vaclovas</t>
  </si>
  <si>
    <t>Daukšas</t>
  </si>
  <si>
    <t>1957-05-12</t>
  </si>
  <si>
    <t>Kūjo metimas vyrams ir jaunuoliams (6 kg)</t>
  </si>
  <si>
    <t>Modestas</t>
  </si>
  <si>
    <t>Rubežius</t>
  </si>
  <si>
    <t>2007-10-29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</si>
</sst>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&quot;-&quot;mm&quot;-&quot;dd"/>
    <numFmt numFmtId="165" formatCode="yyyy\-mm\-dd"/>
  </numFmts>
  <fonts count="19" x14ac:knownFonts="1">
    <font>
      <sz val="11"/>
      <color indexed="8"/>
      <name val="Calibri"/>
    </font>
    <font>
      <sz val="10"/>
      <color indexed="8"/>
      <name val="Times New Roman"/>
    </font>
    <font>
      <b/>
      <sz val="18"/>
      <color indexed="8"/>
      <name val="Times New Roman"/>
    </font>
    <font>
      <sz val="18"/>
      <color indexed="8"/>
      <name val="Times New Roman"/>
    </font>
    <font>
      <b/>
      <sz val="12"/>
      <color indexed="8"/>
      <name val="Times New Roman"/>
    </font>
    <font>
      <sz val="8"/>
      <color indexed="8"/>
      <name val="Times New Roman"/>
    </font>
    <font>
      <b/>
      <sz val="14"/>
      <color indexed="8"/>
      <name val="Times New Roman"/>
    </font>
    <font>
      <b/>
      <sz val="9"/>
      <color indexed="8"/>
      <name val="Times New Roman"/>
    </font>
    <font>
      <b/>
      <sz val="10"/>
      <color indexed="8"/>
      <name val="Times New Roman"/>
    </font>
    <font>
      <b/>
      <sz val="14"/>
      <color indexed="8"/>
      <name val="Calibri"/>
    </font>
    <font>
      <sz val="11"/>
      <color indexed="8"/>
      <name val="Times New Roman"/>
    </font>
    <font>
      <sz val="9"/>
      <color indexed="8"/>
      <name val="Calibri"/>
    </font>
    <font>
      <sz val="8"/>
      <color indexed="8"/>
      <name val="Calibri"/>
    </font>
    <font>
      <sz val="12"/>
      <color indexed="8"/>
      <name val="Calibri"/>
    </font>
    <font>
      <sz val="10"/>
      <color indexed="8"/>
      <name val="Calibri"/>
    </font>
    <font>
      <sz val="14"/>
      <color indexed="8"/>
      <name val="Times New Roman"/>
    </font>
    <font>
      <b/>
      <i/>
      <sz val="10"/>
      <color indexed="8"/>
      <name val="Times New Roman"/>
    </font>
    <font>
      <i/>
      <sz val="10"/>
      <color indexed="8"/>
      <name val="Times New Roman"/>
    </font>
    <font>
      <sz val="9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53">
    <border>
      <left/>
      <right/>
      <top/>
      <bottom/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/>
      <diagonal/>
    </border>
    <border>
      <left style="thin">
        <color indexed="9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9"/>
      </right>
      <top style="thin">
        <color indexed="8"/>
      </top>
      <bottom/>
      <diagonal/>
    </border>
    <border>
      <left style="thin">
        <color indexed="8"/>
      </left>
      <right style="thin">
        <color indexed="9"/>
      </right>
      <top/>
      <bottom style="thin">
        <color indexed="8"/>
      </bottom>
      <diagonal/>
    </border>
    <border>
      <left style="thin">
        <color indexed="9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/>
      <diagonal/>
    </border>
    <border>
      <left style="medium">
        <color indexed="8"/>
      </left>
      <right style="thin">
        <color indexed="9"/>
      </right>
      <top style="medium">
        <color indexed="8"/>
      </top>
      <bottom/>
      <diagonal/>
    </border>
    <border>
      <left style="thin">
        <color indexed="9"/>
      </left>
      <right style="thin">
        <color indexed="9"/>
      </right>
      <top style="medium">
        <color indexed="8"/>
      </top>
      <bottom/>
      <diagonal/>
    </border>
    <border>
      <left style="thin">
        <color indexed="9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9"/>
      </right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254">
    <xf numFmtId="0" fontId="0" fillId="0" borderId="0" xfId="0" applyFont="1" applyAlignment="1"/>
    <xf numFmtId="0" fontId="0" fillId="0" borderId="0" xfId="0" applyNumberFormat="1" applyFont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0" fillId="0" borderId="4" xfId="0" applyFont="1" applyBorder="1" applyAlignment="1"/>
    <xf numFmtId="0" fontId="2" fillId="0" borderId="4" xfId="0" applyFont="1" applyBorder="1" applyAlignment="1"/>
    <xf numFmtId="49" fontId="2" fillId="0" borderId="4" xfId="0" applyNumberFormat="1" applyFont="1" applyBorder="1" applyAlignment="1"/>
    <xf numFmtId="0" fontId="3" fillId="0" borderId="4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1" xfId="0" applyFont="1" applyBorder="1" applyAlignment="1"/>
    <xf numFmtId="49" fontId="4" fillId="0" borderId="4" xfId="0" applyNumberFormat="1" applyFont="1" applyBorder="1" applyAlignment="1"/>
    <xf numFmtId="0" fontId="1" fillId="0" borderId="12" xfId="0" applyFont="1" applyBorder="1" applyAlignment="1"/>
    <xf numFmtId="0" fontId="1" fillId="0" borderId="13" xfId="0" applyFont="1" applyBorder="1" applyAlignment="1"/>
    <xf numFmtId="49" fontId="1" fillId="0" borderId="4" xfId="0" applyNumberFormat="1" applyFont="1" applyBorder="1" applyAlignment="1"/>
    <xf numFmtId="0" fontId="5" fillId="0" borderId="4" xfId="0" applyFont="1" applyBorder="1" applyAlignment="1"/>
    <xf numFmtId="0" fontId="0" fillId="0" borderId="0" xfId="0" applyNumberFormat="1" applyFont="1" applyAlignment="1"/>
    <xf numFmtId="49" fontId="4" fillId="2" borderId="4" xfId="0" applyNumberFormat="1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/>
    </xf>
    <xf numFmtId="49" fontId="0" fillId="0" borderId="4" xfId="0" applyNumberFormat="1" applyFont="1" applyBorder="1" applyAlignment="1"/>
    <xf numFmtId="0" fontId="6" fillId="0" borderId="4" xfId="0" applyFont="1" applyBorder="1" applyAlignment="1">
      <alignment horizontal="left"/>
    </xf>
    <xf numFmtId="49" fontId="6" fillId="0" borderId="4" xfId="0" applyNumberFormat="1" applyFont="1" applyBorder="1" applyAlignment="1">
      <alignment horizontal="left"/>
    </xf>
    <xf numFmtId="0" fontId="0" fillId="0" borderId="14" xfId="0" applyFont="1" applyBorder="1" applyAlignment="1"/>
    <xf numFmtId="49" fontId="0" fillId="0" borderId="14" xfId="0" applyNumberFormat="1" applyFont="1" applyBorder="1" applyAlignment="1"/>
    <xf numFmtId="49" fontId="7" fillId="2" borderId="15" xfId="0" applyNumberFormat="1" applyFont="1" applyFill="1" applyBorder="1" applyAlignment="1">
      <alignment horizontal="center" vertical="center"/>
    </xf>
    <xf numFmtId="0" fontId="1" fillId="0" borderId="17" xfId="0" applyNumberFormat="1" applyFont="1" applyBorder="1" applyAlignment="1"/>
    <xf numFmtId="49" fontId="1" fillId="0" borderId="17" xfId="0" applyNumberFormat="1" applyFont="1" applyBorder="1" applyAlignment="1">
      <alignment horizontal="right"/>
    </xf>
    <xf numFmtId="49" fontId="8" fillId="0" borderId="17" xfId="0" applyNumberFormat="1" applyFont="1" applyBorder="1" applyAlignment="1">
      <alignment horizontal="left"/>
    </xf>
    <xf numFmtId="164" fontId="1" fillId="2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/>
    </xf>
    <xf numFmtId="49" fontId="8" fillId="0" borderId="17" xfId="0" applyNumberFormat="1" applyFont="1" applyBorder="1" applyAlignment="1">
      <alignment horizontal="center"/>
    </xf>
    <xf numFmtId="49" fontId="1" fillId="0" borderId="17" xfId="0" applyNumberFormat="1" applyFont="1" applyBorder="1" applyAlignment="1">
      <alignment horizontal="left"/>
    </xf>
    <xf numFmtId="0" fontId="1" fillId="0" borderId="17" xfId="0" applyFont="1" applyBorder="1" applyAlignment="1"/>
    <xf numFmtId="0" fontId="0" fillId="0" borderId="11" xfId="0" applyFont="1" applyBorder="1" applyAlignment="1"/>
    <xf numFmtId="0" fontId="0" fillId="0" borderId="11" xfId="0" applyFont="1" applyBorder="1" applyAlignment="1">
      <alignment horizontal="right"/>
    </xf>
    <xf numFmtId="49" fontId="0" fillId="0" borderId="11" xfId="0" applyNumberFormat="1" applyFont="1" applyBorder="1" applyAlignment="1"/>
    <xf numFmtId="0" fontId="0" fillId="0" borderId="0" xfId="0" applyNumberFormat="1" applyFont="1" applyAlignment="1"/>
    <xf numFmtId="0" fontId="0" fillId="0" borderId="4" xfId="0" applyFont="1" applyBorder="1" applyAlignment="1">
      <alignment horizontal="right"/>
    </xf>
    <xf numFmtId="0" fontId="6" fillId="0" borderId="4" xfId="0" applyFont="1" applyBorder="1" applyAlignment="1"/>
    <xf numFmtId="0" fontId="9" fillId="0" borderId="4" xfId="0" applyFont="1" applyBorder="1" applyAlignment="1"/>
    <xf numFmtId="49" fontId="6" fillId="0" borderId="4" xfId="0" applyNumberFormat="1" applyFont="1" applyBorder="1" applyAlignment="1"/>
    <xf numFmtId="0" fontId="1" fillId="0" borderId="14" xfId="0" applyFont="1" applyBorder="1" applyAlignment="1">
      <alignment horizontal="right"/>
    </xf>
    <xf numFmtId="0" fontId="1" fillId="0" borderId="14" xfId="0" applyFont="1" applyBorder="1" applyAlignment="1"/>
    <xf numFmtId="164" fontId="1" fillId="0" borderId="17" xfId="0" applyNumberFormat="1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4" fontId="8" fillId="0" borderId="17" xfId="0" applyNumberFormat="1" applyFont="1" applyBorder="1" applyAlignment="1">
      <alignment horizontal="center"/>
    </xf>
    <xf numFmtId="49" fontId="7" fillId="2" borderId="18" xfId="0" applyNumberFormat="1" applyFont="1" applyFill="1" applyBorder="1" applyAlignment="1">
      <alignment horizontal="center" vertical="center"/>
    </xf>
    <xf numFmtId="49" fontId="7" fillId="2" borderId="19" xfId="0" applyNumberFormat="1" applyFont="1" applyFill="1" applyBorder="1" applyAlignment="1">
      <alignment horizontal="center" vertical="center"/>
    </xf>
    <xf numFmtId="49" fontId="1" fillId="0" borderId="15" xfId="0" applyNumberFormat="1" applyFont="1" applyBorder="1" applyAlignment="1">
      <alignment horizontal="right"/>
    </xf>
    <xf numFmtId="49" fontId="8" fillId="0" borderId="15" xfId="0" applyNumberFormat="1" applyFont="1" applyBorder="1" applyAlignment="1">
      <alignment horizontal="left"/>
    </xf>
    <xf numFmtId="49" fontId="1" fillId="0" borderId="15" xfId="0" applyNumberFormat="1" applyFont="1" applyBorder="1" applyAlignment="1">
      <alignment horizontal="center"/>
    </xf>
    <xf numFmtId="0" fontId="8" fillId="0" borderId="15" xfId="0" applyNumberFormat="1" applyFont="1" applyBorder="1" applyAlignment="1">
      <alignment horizontal="left"/>
    </xf>
    <xf numFmtId="49" fontId="1" fillId="0" borderId="15" xfId="0" applyNumberFormat="1" applyFont="1" applyBorder="1" applyAlignment="1">
      <alignment horizontal="left"/>
    </xf>
    <xf numFmtId="0" fontId="8" fillId="0" borderId="17" xfId="0" applyNumberFormat="1" applyFont="1" applyBorder="1" applyAlignment="1">
      <alignment horizontal="left"/>
    </xf>
    <xf numFmtId="0" fontId="0" fillId="0" borderId="0" xfId="0" applyNumberFormat="1" applyFont="1" applyAlignment="1"/>
    <xf numFmtId="0" fontId="0" fillId="0" borderId="4" xfId="0" applyFont="1" applyBorder="1" applyAlignment="1">
      <alignment horizontal="center"/>
    </xf>
    <xf numFmtId="49" fontId="1" fillId="0" borderId="17" xfId="0" applyNumberFormat="1" applyFont="1" applyBorder="1" applyAlignment="1"/>
    <xf numFmtId="0" fontId="0" fillId="0" borderId="11" xfId="0" applyFont="1" applyBorder="1" applyAlignment="1">
      <alignment horizontal="center"/>
    </xf>
    <xf numFmtId="0" fontId="0" fillId="0" borderId="0" xfId="0" applyNumberFormat="1" applyFont="1" applyAlignment="1"/>
    <xf numFmtId="2" fontId="0" fillId="0" borderId="4" xfId="0" applyNumberFormat="1" applyFont="1" applyBorder="1" applyAlignment="1"/>
    <xf numFmtId="0" fontId="10" fillId="0" borderId="4" xfId="0" applyFont="1" applyBorder="1" applyAlignment="1"/>
    <xf numFmtId="2" fontId="10" fillId="0" borderId="4" xfId="0" applyNumberFormat="1" applyFont="1" applyBorder="1" applyAlignment="1"/>
    <xf numFmtId="49" fontId="10" fillId="0" borderId="4" xfId="0" applyNumberFormat="1" applyFont="1" applyBorder="1" applyAlignment="1"/>
    <xf numFmtId="0" fontId="0" fillId="0" borderId="20" xfId="0" applyFont="1" applyBorder="1" applyAlignment="1"/>
    <xf numFmtId="0" fontId="0" fillId="0" borderId="3" xfId="0" applyFont="1" applyBorder="1" applyAlignment="1"/>
    <xf numFmtId="49" fontId="1" fillId="0" borderId="21" xfId="0" applyNumberFormat="1" applyFont="1" applyBorder="1" applyAlignment="1">
      <alignment horizontal="right"/>
    </xf>
    <xf numFmtId="49" fontId="8" fillId="0" borderId="22" xfId="0" applyNumberFormat="1" applyFont="1" applyBorder="1" applyAlignment="1">
      <alignment horizontal="left"/>
    </xf>
    <xf numFmtId="49" fontId="1" fillId="0" borderId="23" xfId="0" applyNumberFormat="1" applyFont="1" applyBorder="1" applyAlignment="1">
      <alignment horizontal="right"/>
    </xf>
    <xf numFmtId="49" fontId="8" fillId="0" borderId="24" xfId="0" applyNumberFormat="1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1" fillId="0" borderId="3" xfId="0" applyFont="1" applyBorder="1" applyAlignment="1"/>
    <xf numFmtId="0" fontId="12" fillId="0" borderId="4" xfId="0" applyFont="1" applyBorder="1" applyAlignment="1"/>
    <xf numFmtId="49" fontId="0" fillId="0" borderId="3" xfId="0" applyNumberFormat="1" applyFont="1" applyBorder="1" applyAlignment="1"/>
    <xf numFmtId="165" fontId="1" fillId="0" borderId="17" xfId="0" applyNumberFormat="1" applyFont="1" applyBorder="1" applyAlignment="1">
      <alignment horizontal="center"/>
    </xf>
    <xf numFmtId="0" fontId="1" fillId="0" borderId="17" xfId="0" applyFont="1" applyBorder="1" applyAlignment="1">
      <alignment horizontal="right"/>
    </xf>
    <xf numFmtId="0" fontId="8" fillId="0" borderId="17" xfId="0" applyFont="1" applyBorder="1" applyAlignment="1">
      <alignment horizontal="left"/>
    </xf>
    <xf numFmtId="49" fontId="1" fillId="2" borderId="17" xfId="0" applyNumberFormat="1" applyFont="1" applyFill="1" applyBorder="1" applyAlignment="1">
      <alignment horizontal="center" vertical="center"/>
    </xf>
    <xf numFmtId="2" fontId="0" fillId="0" borderId="11" xfId="0" applyNumberFormat="1" applyFont="1" applyBorder="1" applyAlignment="1"/>
    <xf numFmtId="0" fontId="0" fillId="0" borderId="0" xfId="0" applyNumberFormat="1" applyFont="1" applyAlignment="1"/>
    <xf numFmtId="49" fontId="0" fillId="0" borderId="4" xfId="0" applyNumberFormat="1" applyFont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49" fontId="0" fillId="0" borderId="11" xfId="0" applyNumberFormat="1" applyFont="1" applyBorder="1" applyAlignment="1">
      <alignment horizontal="center"/>
    </xf>
    <xf numFmtId="0" fontId="0" fillId="0" borderId="0" xfId="0" applyNumberFormat="1" applyFont="1" applyAlignment="1"/>
    <xf numFmtId="164" fontId="0" fillId="0" borderId="4" xfId="0" applyNumberFormat="1" applyFont="1" applyBorder="1" applyAlignment="1"/>
    <xf numFmtId="0" fontId="13" fillId="0" borderId="4" xfId="0" applyFont="1" applyBorder="1" applyAlignment="1"/>
    <xf numFmtId="49" fontId="14" fillId="0" borderId="17" xfId="0" applyNumberFormat="1" applyFont="1" applyBorder="1" applyAlignment="1"/>
    <xf numFmtId="164" fontId="0" fillId="0" borderId="11" xfId="0" applyNumberFormat="1" applyFont="1" applyBorder="1" applyAlignment="1"/>
    <xf numFmtId="0" fontId="0" fillId="0" borderId="0" xfId="0" applyNumberFormat="1" applyFont="1" applyAlignment="1"/>
    <xf numFmtId="49" fontId="8" fillId="0" borderId="17" xfId="0" applyNumberFormat="1" applyFont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2" fontId="8" fillId="0" borderId="17" xfId="0" applyNumberFormat="1" applyFont="1" applyBorder="1" applyAlignment="1">
      <alignment horizontal="center"/>
    </xf>
    <xf numFmtId="0" fontId="8" fillId="0" borderId="17" xfId="0" applyNumberFormat="1" applyFont="1" applyBorder="1" applyAlignment="1">
      <alignment horizontal="center"/>
    </xf>
    <xf numFmtId="0" fontId="12" fillId="0" borderId="3" xfId="0" applyFont="1" applyBorder="1" applyAlignment="1"/>
    <xf numFmtId="0" fontId="0" fillId="0" borderId="0" xfId="0" applyNumberFormat="1" applyFont="1" applyAlignment="1"/>
    <xf numFmtId="0" fontId="10" fillId="0" borderId="4" xfId="0" applyFont="1" applyBorder="1" applyAlignment="1">
      <alignment horizontal="right"/>
    </xf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2" borderId="4" xfId="0" applyFont="1" applyFill="1" applyBorder="1" applyAlignment="1">
      <alignment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left" vertical="center"/>
    </xf>
    <xf numFmtId="14" fontId="16" fillId="2" borderId="4" xfId="0" applyNumberFormat="1" applyFont="1" applyFill="1" applyBorder="1" applyAlignment="1">
      <alignment horizontal="right" vertical="center"/>
    </xf>
    <xf numFmtId="0" fontId="18" fillId="2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right" vertical="center"/>
    </xf>
    <xf numFmtId="49" fontId="8" fillId="2" borderId="17" xfId="0" applyNumberFormat="1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5" fillId="2" borderId="17" xfId="0" applyNumberFormat="1" applyFont="1" applyFill="1" applyBorder="1" applyAlignment="1">
      <alignment horizontal="left" vertical="center"/>
    </xf>
    <xf numFmtId="49" fontId="1" fillId="2" borderId="17" xfId="0" applyNumberFormat="1" applyFont="1" applyFill="1" applyBorder="1" applyAlignment="1">
      <alignment horizontal="left" vertical="center"/>
    </xf>
    <xf numFmtId="0" fontId="18" fillId="2" borderId="17" xfId="0" applyFont="1" applyFill="1" applyBorder="1" applyAlignment="1">
      <alignment horizontal="center" vertical="center"/>
    </xf>
    <xf numFmtId="0" fontId="0" fillId="0" borderId="0" xfId="0" applyNumberFormat="1" applyFont="1" applyAlignment="1"/>
    <xf numFmtId="0" fontId="15" fillId="2" borderId="4" xfId="0" applyFont="1" applyFill="1" applyBorder="1" applyAlignment="1">
      <alignment horizontal="center" vertical="center"/>
    </xf>
    <xf numFmtId="165" fontId="1" fillId="2" borderId="17" xfId="0" applyNumberFormat="1" applyFont="1" applyFill="1" applyBorder="1" applyAlignment="1">
      <alignment horizontal="center" vertical="center"/>
    </xf>
    <xf numFmtId="49" fontId="18" fillId="2" borderId="17" xfId="0" applyNumberFormat="1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right" vertical="center"/>
    </xf>
    <xf numFmtId="49" fontId="8" fillId="2" borderId="11" xfId="0" applyNumberFormat="1" applyFont="1" applyFill="1" applyBorder="1" applyAlignment="1">
      <alignment horizontal="left" vertical="center"/>
    </xf>
    <xf numFmtId="49" fontId="18" fillId="2" borderId="11" xfId="0" applyNumberFormat="1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left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8" fillId="2" borderId="11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/>
    <xf numFmtId="49" fontId="1" fillId="0" borderId="4" xfId="0" applyNumberFormat="1" applyFont="1" applyBorder="1" applyAlignment="1">
      <alignment horizontal="center"/>
    </xf>
    <xf numFmtId="49" fontId="15" fillId="0" borderId="4" xfId="0" applyNumberFormat="1" applyFont="1" applyBorder="1" applyAlignment="1"/>
    <xf numFmtId="0" fontId="6" fillId="0" borderId="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14" fontId="16" fillId="0" borderId="4" xfId="0" applyNumberFormat="1" applyFont="1" applyBorder="1" applyAlignment="1">
      <alignment horizontal="right"/>
    </xf>
    <xf numFmtId="49" fontId="18" fillId="0" borderId="14" xfId="0" applyNumberFormat="1" applyFont="1" applyBorder="1" applyAlignment="1"/>
    <xf numFmtId="49" fontId="18" fillId="0" borderId="14" xfId="0" applyNumberFormat="1" applyFont="1" applyBorder="1" applyAlignment="1">
      <alignment horizontal="center"/>
    </xf>
    <xf numFmtId="49" fontId="18" fillId="0" borderId="25" xfId="0" applyNumberFormat="1" applyFont="1" applyBorder="1" applyAlignment="1">
      <alignment horizontal="center"/>
    </xf>
    <xf numFmtId="49" fontId="7" fillId="0" borderId="29" xfId="0" applyNumberFormat="1" applyFont="1" applyBorder="1" applyAlignment="1"/>
    <xf numFmtId="49" fontId="7" fillId="0" borderId="14" xfId="0" applyNumberFormat="1" applyFont="1" applyBorder="1" applyAlignment="1"/>
    <xf numFmtId="49" fontId="8" fillId="2" borderId="15" xfId="0" applyNumberFormat="1" applyFont="1" applyFill="1" applyBorder="1" applyAlignment="1">
      <alignment horizontal="center" vertical="center"/>
    </xf>
    <xf numFmtId="0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/>
    </xf>
    <xf numFmtId="4" fontId="1" fillId="0" borderId="17" xfId="0" applyNumberFormat="1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0" fillId="0" borderId="0" xfId="0" applyNumberFormat="1" applyFont="1" applyAlignment="1"/>
    <xf numFmtId="0" fontId="14" fillId="0" borderId="4" xfId="0" applyFont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1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0" xfId="0" applyNumberFormat="1" applyFont="1" applyAlignment="1"/>
    <xf numFmtId="0" fontId="0" fillId="0" borderId="0" xfId="0" applyNumberFormat="1" applyFont="1" applyAlignment="1"/>
    <xf numFmtId="49" fontId="1" fillId="0" borderId="12" xfId="0" applyNumberFormat="1" applyFont="1" applyBorder="1" applyAlignment="1">
      <alignment horizontal="center"/>
    </xf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49" fontId="6" fillId="0" borderId="4" xfId="0" applyNumberFormat="1" applyFont="1" applyBorder="1" applyAlignment="1">
      <alignment horizontal="left"/>
    </xf>
    <xf numFmtId="0" fontId="0" fillId="0" borderId="4" xfId="0" applyFont="1" applyBorder="1" applyAlignment="1"/>
    <xf numFmtId="49" fontId="18" fillId="0" borderId="26" xfId="0" applyNumberFormat="1" applyFont="1" applyBorder="1" applyAlignment="1">
      <alignment horizontal="center"/>
    </xf>
    <xf numFmtId="0" fontId="0" fillId="0" borderId="27" xfId="0" applyFont="1" applyBorder="1" applyAlignment="1"/>
    <xf numFmtId="0" fontId="0" fillId="0" borderId="28" xfId="0" applyFont="1" applyBorder="1" applyAlignment="1"/>
    <xf numFmtId="0" fontId="1" fillId="0" borderId="30" xfId="0" applyNumberFormat="1" applyFont="1" applyBorder="1" applyAlignment="1"/>
    <xf numFmtId="49" fontId="1" fillId="0" borderId="30" xfId="0" applyNumberFormat="1" applyFont="1" applyBorder="1" applyAlignment="1">
      <alignment horizontal="right"/>
    </xf>
    <xf numFmtId="49" fontId="8" fillId="0" borderId="30" xfId="0" applyNumberFormat="1" applyFont="1" applyBorder="1" applyAlignment="1">
      <alignment horizontal="left"/>
    </xf>
    <xf numFmtId="164" fontId="1" fillId="2" borderId="30" xfId="0" applyNumberFormat="1" applyFont="1" applyFill="1" applyBorder="1" applyAlignment="1">
      <alignment horizontal="center" vertical="center"/>
    </xf>
    <xf numFmtId="49" fontId="1" fillId="0" borderId="30" xfId="0" applyNumberFormat="1" applyFont="1" applyBorder="1" applyAlignment="1">
      <alignment horizontal="center"/>
    </xf>
    <xf numFmtId="49" fontId="8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left"/>
    </xf>
    <xf numFmtId="0" fontId="0" fillId="0" borderId="31" xfId="0" applyFont="1" applyBorder="1" applyAlignment="1"/>
    <xf numFmtId="0" fontId="6" fillId="0" borderId="31" xfId="0" applyFont="1" applyBorder="1" applyAlignment="1">
      <alignment horizontal="center"/>
    </xf>
    <xf numFmtId="49" fontId="0" fillId="0" borderId="31" xfId="0" applyNumberFormat="1" applyFont="1" applyBorder="1" applyAlignment="1"/>
    <xf numFmtId="49" fontId="7" fillId="2" borderId="32" xfId="0" applyNumberFormat="1" applyFont="1" applyFill="1" applyBorder="1" applyAlignment="1">
      <alignment horizontal="center" vertical="center"/>
    </xf>
    <xf numFmtId="49" fontId="7" fillId="2" borderId="33" xfId="0" applyNumberFormat="1" applyFont="1" applyFill="1" applyBorder="1" applyAlignment="1">
      <alignment horizontal="center" vertical="center"/>
    </xf>
    <xf numFmtId="49" fontId="7" fillId="2" borderId="34" xfId="0" applyNumberFormat="1" applyFont="1" applyFill="1" applyBorder="1" applyAlignment="1">
      <alignment horizontal="center" vertical="center"/>
    </xf>
    <xf numFmtId="0" fontId="1" fillId="0" borderId="31" xfId="0" applyFont="1" applyBorder="1" applyAlignment="1">
      <alignment horizontal="right"/>
    </xf>
    <xf numFmtId="0" fontId="1" fillId="0" borderId="31" xfId="0" applyFont="1" applyBorder="1" applyAlignment="1"/>
    <xf numFmtId="164" fontId="1" fillId="0" borderId="30" xfId="0" applyNumberFormat="1" applyFont="1" applyBorder="1" applyAlignment="1">
      <alignment horizontal="center"/>
    </xf>
    <xf numFmtId="0" fontId="1" fillId="0" borderId="30" xfId="0" applyFont="1" applyBorder="1" applyAlignment="1">
      <alignment horizontal="left"/>
    </xf>
    <xf numFmtId="4" fontId="8" fillId="0" borderId="30" xfId="0" applyNumberFormat="1" applyFont="1" applyBorder="1" applyAlignment="1">
      <alignment horizontal="center"/>
    </xf>
    <xf numFmtId="49" fontId="7" fillId="2" borderId="35" xfId="0" applyNumberFormat="1" applyFont="1" applyFill="1" applyBorder="1" applyAlignment="1">
      <alignment horizontal="center" vertical="center"/>
    </xf>
    <xf numFmtId="49" fontId="7" fillId="2" borderId="36" xfId="0" applyNumberFormat="1" applyFont="1" applyFill="1" applyBorder="1" applyAlignment="1">
      <alignment horizontal="center" vertical="center"/>
    </xf>
    <xf numFmtId="49" fontId="7" fillId="2" borderId="37" xfId="0" applyNumberFormat="1" applyFont="1" applyFill="1" applyBorder="1" applyAlignment="1">
      <alignment horizontal="center" vertical="center"/>
    </xf>
    <xf numFmtId="0" fontId="8" fillId="0" borderId="30" xfId="0" applyNumberFormat="1" applyFont="1" applyBorder="1" applyAlignment="1">
      <alignment horizontal="left"/>
    </xf>
    <xf numFmtId="0" fontId="10" fillId="0" borderId="31" xfId="0" applyFont="1" applyBorder="1" applyAlignment="1"/>
    <xf numFmtId="0" fontId="0" fillId="0" borderId="31" xfId="0" applyFont="1" applyBorder="1" applyAlignment="1">
      <alignment horizontal="center"/>
    </xf>
    <xf numFmtId="49" fontId="1" fillId="0" borderId="30" xfId="0" applyNumberFormat="1" applyFont="1" applyBorder="1" applyAlignment="1"/>
    <xf numFmtId="4" fontId="8" fillId="0" borderId="30" xfId="0" applyNumberFormat="1" applyFont="1" applyBorder="1" applyAlignment="1">
      <alignment horizontal="left"/>
    </xf>
    <xf numFmtId="0" fontId="0" fillId="0" borderId="38" xfId="0" applyFont="1" applyBorder="1" applyAlignment="1"/>
    <xf numFmtId="0" fontId="1" fillId="0" borderId="31" xfId="0" applyNumberFormat="1" applyFont="1" applyBorder="1" applyAlignment="1">
      <alignment horizontal="right"/>
    </xf>
    <xf numFmtId="49" fontId="1" fillId="0" borderId="31" xfId="0" applyNumberFormat="1" applyFont="1" applyBorder="1" applyAlignment="1"/>
    <xf numFmtId="2" fontId="10" fillId="0" borderId="31" xfId="0" applyNumberFormat="1" applyFont="1" applyBorder="1" applyAlignment="1"/>
    <xf numFmtId="49" fontId="10" fillId="0" borderId="31" xfId="0" applyNumberFormat="1" applyFont="1" applyBorder="1" applyAlignment="1"/>
    <xf numFmtId="0" fontId="10" fillId="0" borderId="39" xfId="0" applyFont="1" applyBorder="1" applyAlignment="1"/>
    <xf numFmtId="0" fontId="1" fillId="0" borderId="39" xfId="0" applyNumberFormat="1" applyFont="1" applyBorder="1" applyAlignment="1">
      <alignment horizontal="right"/>
    </xf>
    <xf numFmtId="49" fontId="1" fillId="0" borderId="39" xfId="0" applyNumberFormat="1" applyFont="1" applyBorder="1" applyAlignment="1"/>
    <xf numFmtId="2" fontId="10" fillId="0" borderId="39" xfId="0" applyNumberFormat="1" applyFont="1" applyBorder="1" applyAlignment="1"/>
    <xf numFmtId="49" fontId="10" fillId="0" borderId="39" xfId="0" applyNumberFormat="1" applyFont="1" applyBorder="1" applyAlignment="1"/>
    <xf numFmtId="0" fontId="1" fillId="0" borderId="30" xfId="0" applyFont="1" applyBorder="1" applyAlignment="1">
      <alignment horizontal="center"/>
    </xf>
    <xf numFmtId="49" fontId="10" fillId="0" borderId="31" xfId="0" applyNumberFormat="1" applyFont="1" applyBorder="1" applyAlignment="1">
      <alignment horizontal="center"/>
    </xf>
    <xf numFmtId="164" fontId="0" fillId="0" borderId="31" xfId="0" applyNumberFormat="1" applyFont="1" applyBorder="1" applyAlignment="1"/>
    <xf numFmtId="2" fontId="0" fillId="0" borderId="31" xfId="0" applyNumberFormat="1" applyFont="1" applyBorder="1" applyAlignment="1"/>
    <xf numFmtId="0" fontId="0" fillId="0" borderId="39" xfId="0" applyFont="1" applyBorder="1" applyAlignment="1"/>
    <xf numFmtId="0" fontId="10" fillId="0" borderId="39" xfId="0" applyFont="1" applyBorder="1" applyAlignment="1">
      <alignment horizontal="right"/>
    </xf>
    <xf numFmtId="49" fontId="1" fillId="0" borderId="40" xfId="0" applyNumberFormat="1" applyFont="1" applyBorder="1" applyAlignment="1"/>
    <xf numFmtId="164" fontId="10" fillId="0" borderId="41" xfId="0" applyNumberFormat="1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2" fontId="0" fillId="0" borderId="39" xfId="0" applyNumberFormat="1" applyFont="1" applyBorder="1" applyAlignment="1"/>
    <xf numFmtId="49" fontId="0" fillId="0" borderId="39" xfId="0" applyNumberFormat="1" applyFont="1" applyBorder="1" applyAlignment="1"/>
    <xf numFmtId="49" fontId="1" fillId="0" borderId="43" xfId="0" applyNumberFormat="1" applyFont="1" applyBorder="1" applyAlignment="1">
      <alignment horizontal="right"/>
    </xf>
    <xf numFmtId="49" fontId="8" fillId="0" borderId="44" xfId="0" applyNumberFormat="1" applyFont="1" applyBorder="1" applyAlignment="1">
      <alignment horizontal="left"/>
    </xf>
    <xf numFmtId="49" fontId="1" fillId="0" borderId="45" xfId="0" applyNumberFormat="1" applyFont="1" applyBorder="1" applyAlignment="1">
      <alignment horizontal="right"/>
    </xf>
    <xf numFmtId="49" fontId="8" fillId="0" borderId="46" xfId="0" applyNumberFormat="1" applyFont="1" applyBorder="1" applyAlignment="1">
      <alignment horizontal="left"/>
    </xf>
    <xf numFmtId="49" fontId="8" fillId="0" borderId="30" xfId="0" applyNumberFormat="1" applyFont="1" applyBorder="1" applyAlignment="1"/>
    <xf numFmtId="0" fontId="0" fillId="0" borderId="31" xfId="0" applyFont="1" applyBorder="1" applyAlignment="1">
      <alignment horizontal="right"/>
    </xf>
    <xf numFmtId="2" fontId="8" fillId="0" borderId="30" xfId="0" applyNumberFormat="1" applyFont="1" applyBorder="1" applyAlignment="1">
      <alignment horizontal="center"/>
    </xf>
    <xf numFmtId="49" fontId="0" fillId="0" borderId="31" xfId="0" applyNumberFormat="1" applyFont="1" applyBorder="1" applyAlignment="1">
      <alignment horizontal="center"/>
    </xf>
    <xf numFmtId="49" fontId="8" fillId="2" borderId="31" xfId="0" applyNumberFormat="1" applyFont="1" applyFill="1" applyBorder="1" applyAlignment="1">
      <alignment vertical="center"/>
    </xf>
    <xf numFmtId="49" fontId="8" fillId="2" borderId="31" xfId="0" applyNumberFormat="1" applyFont="1" applyFill="1" applyBorder="1" applyAlignment="1">
      <alignment horizontal="right" vertical="center"/>
    </xf>
    <xf numFmtId="49" fontId="17" fillId="2" borderId="31" xfId="0" applyNumberFormat="1" applyFont="1" applyFill="1" applyBorder="1" applyAlignment="1">
      <alignment horizontal="left" vertical="center"/>
    </xf>
    <xf numFmtId="49" fontId="6" fillId="2" borderId="31" xfId="0" applyNumberFormat="1" applyFont="1" applyFill="1" applyBorder="1" applyAlignment="1">
      <alignment horizontal="center" vertical="center"/>
    </xf>
    <xf numFmtId="49" fontId="1" fillId="2" borderId="31" xfId="0" applyNumberFormat="1" applyFont="1" applyFill="1" applyBorder="1" applyAlignment="1">
      <alignment vertical="center"/>
    </xf>
    <xf numFmtId="0" fontId="18" fillId="2" borderId="30" xfId="0" applyNumberFormat="1" applyFont="1" applyFill="1" applyBorder="1" applyAlignment="1">
      <alignment horizontal="center" vertical="center"/>
    </xf>
    <xf numFmtId="49" fontId="1" fillId="2" borderId="30" xfId="0" applyNumberFormat="1" applyFont="1" applyFill="1" applyBorder="1" applyAlignment="1">
      <alignment horizontal="right" vertical="center"/>
    </xf>
    <xf numFmtId="49" fontId="8" fillId="2" borderId="30" xfId="0" applyNumberFormat="1" applyFont="1" applyFill="1" applyBorder="1" applyAlignment="1">
      <alignment horizontal="left" vertical="center"/>
    </xf>
    <xf numFmtId="49" fontId="1" fillId="2" borderId="30" xfId="0" applyNumberFormat="1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left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5" fillId="2" borderId="30" xfId="0" applyNumberFormat="1" applyFont="1" applyFill="1" applyBorder="1" applyAlignment="1">
      <alignment horizontal="left" vertical="center"/>
    </xf>
    <xf numFmtId="165" fontId="1" fillId="2" borderId="30" xfId="0" applyNumberFormat="1" applyFont="1" applyFill="1" applyBorder="1" applyAlignment="1">
      <alignment horizontal="center" vertical="center"/>
    </xf>
    <xf numFmtId="49" fontId="18" fillId="2" borderId="30" xfId="0" applyNumberFormat="1" applyFont="1" applyFill="1" applyBorder="1" applyAlignment="1">
      <alignment horizontal="center" vertical="center"/>
    </xf>
    <xf numFmtId="49" fontId="18" fillId="0" borderId="31" xfId="0" applyNumberFormat="1" applyFont="1" applyBorder="1" applyAlignment="1"/>
    <xf numFmtId="49" fontId="18" fillId="0" borderId="31" xfId="0" applyNumberFormat="1" applyFont="1" applyBorder="1" applyAlignment="1">
      <alignment horizontal="center"/>
    </xf>
    <xf numFmtId="49" fontId="18" fillId="0" borderId="47" xfId="0" applyNumberFormat="1" applyFont="1" applyBorder="1" applyAlignment="1">
      <alignment horizontal="center"/>
    </xf>
    <xf numFmtId="49" fontId="18" fillId="0" borderId="48" xfId="0" applyNumberFormat="1" applyFont="1" applyBorder="1" applyAlignment="1">
      <alignment horizontal="center"/>
    </xf>
    <xf numFmtId="0" fontId="0" fillId="0" borderId="49" xfId="0" applyFont="1" applyBorder="1" applyAlignment="1"/>
    <xf numFmtId="0" fontId="0" fillId="0" borderId="50" xfId="0" applyFont="1" applyBorder="1" applyAlignment="1"/>
    <xf numFmtId="49" fontId="7" fillId="0" borderId="51" xfId="0" applyNumberFormat="1" applyFont="1" applyBorder="1" applyAlignment="1"/>
    <xf numFmtId="49" fontId="7" fillId="0" borderId="31" xfId="0" applyNumberFormat="1" applyFont="1" applyBorder="1" applyAlignment="1"/>
    <xf numFmtId="0" fontId="1" fillId="0" borderId="30" xfId="0" applyNumberFormat="1" applyFont="1" applyBorder="1" applyAlignment="1">
      <alignment horizontal="center"/>
    </xf>
    <xf numFmtId="4" fontId="1" fillId="0" borderId="30" xfId="0" applyNumberFormat="1" applyFont="1" applyBorder="1" applyAlignment="1">
      <alignment horizontal="center"/>
    </xf>
    <xf numFmtId="49" fontId="8" fillId="2" borderId="35" xfId="0" applyNumberFormat="1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0" fontId="8" fillId="2" borderId="36" xfId="0" applyNumberFormat="1" applyFont="1" applyFill="1" applyBorder="1" applyAlignment="1">
      <alignment horizontal="center" vertical="center"/>
    </xf>
    <xf numFmtId="49" fontId="8" fillId="2" borderId="37" xfId="0" applyNumberFormat="1" applyFont="1" applyFill="1" applyBorder="1" applyAlignment="1">
      <alignment horizontal="center" vertical="center"/>
    </xf>
    <xf numFmtId="2" fontId="1" fillId="0" borderId="30" xfId="0" applyNumberFormat="1" applyFont="1" applyBorder="1" applyAlignment="1">
      <alignment horizontal="center"/>
    </xf>
    <xf numFmtId="49" fontId="1" fillId="0" borderId="52" xfId="0" applyNumberFormat="1" applyFont="1" applyBorder="1" applyAlignment="1">
      <alignment horizontal="center"/>
    </xf>
  </cellXfs>
  <cellStyles count="1">
    <cellStyle name="Įprastas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1</xdr:row>
      <xdr:rowOff>95250</xdr:rowOff>
    </xdr:from>
    <xdr:to>
      <xdr:col>11</xdr:col>
      <xdr:colOff>387350</xdr:colOff>
      <xdr:row>9</xdr:row>
      <xdr:rowOff>114300</xdr:rowOff>
    </xdr:to>
    <xdr:pic>
      <xdr:nvPicPr>
        <xdr:cNvPr id="2" name="Vaizdasimage2.jpg" descr="Vaizdasimage2.jp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3051175" y="257175"/>
          <a:ext cx="1704975" cy="13144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showGridLines="0" workbookViewId="0"/>
  </sheetViews>
  <sheetFormatPr defaultColWidth="14.44140625" defaultRowHeight="15" customHeight="1" x14ac:dyDescent="0.3"/>
  <cols>
    <col min="1" max="1" width="4.44140625" style="1" customWidth="1"/>
    <col min="2" max="2" width="1.33203125" style="1" customWidth="1"/>
    <col min="3" max="3" width="3.6640625" style="1" customWidth="1"/>
    <col min="4" max="5" width="5.6640625" style="1" customWidth="1"/>
    <col min="6" max="6" width="7" style="1" customWidth="1"/>
    <col min="7" max="8" width="5.6640625" style="1" customWidth="1"/>
    <col min="9" max="9" width="6.88671875" style="1" customWidth="1"/>
    <col min="10" max="12" width="5.6640625" style="1" customWidth="1"/>
    <col min="13" max="13" width="7.21875" style="1" customWidth="1"/>
    <col min="14" max="21" width="5.6640625" style="1" customWidth="1"/>
    <col min="22" max="26" width="8.6640625" style="1" customWidth="1"/>
    <col min="27" max="27" width="14.44140625" style="1" customWidth="1"/>
    <col min="28" max="16384" width="14.44140625" style="1"/>
  </cols>
  <sheetData>
    <row r="1" spans="1:26" ht="12.75" customHeight="1" x14ac:dyDescent="0.3">
      <c r="A1" s="2"/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.75" customHeight="1" x14ac:dyDescent="0.3">
      <c r="A2" s="2"/>
      <c r="B2" s="3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.75" customHeight="1" x14ac:dyDescent="0.3">
      <c r="A3" s="2"/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2.75" customHeight="1" x14ac:dyDescent="0.3">
      <c r="A4" s="2"/>
      <c r="B4" s="3"/>
      <c r="C4" s="4"/>
      <c r="D4" s="5"/>
      <c r="E4" s="6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.75" customHeight="1" x14ac:dyDescent="0.4">
      <c r="A5" s="2"/>
      <c r="B5" s="3"/>
      <c r="C5" s="4"/>
      <c r="D5" s="7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2.75" customHeight="1" x14ac:dyDescent="0.4">
      <c r="A6" s="2"/>
      <c r="B6" s="3"/>
      <c r="C6" s="4"/>
      <c r="D6" s="7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2.75" customHeight="1" x14ac:dyDescent="0.3">
      <c r="A7" s="2"/>
      <c r="B7" s="3"/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2.75" customHeight="1" x14ac:dyDescent="0.3">
      <c r="A8" s="2"/>
      <c r="B8" s="3"/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2.75" customHeight="1" x14ac:dyDescent="0.3">
      <c r="A9" s="2"/>
      <c r="B9" s="3"/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2.75" customHeight="1" x14ac:dyDescent="0.3">
      <c r="A10" s="2"/>
      <c r="B10" s="3"/>
      <c r="C10" s="4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2.75" customHeight="1" x14ac:dyDescent="0.4">
      <c r="A11" s="2"/>
      <c r="B11" s="3"/>
      <c r="C11" s="4"/>
      <c r="D11" s="7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21.75" customHeight="1" x14ac:dyDescent="0.4">
      <c r="A12" s="2"/>
      <c r="B12" s="3"/>
      <c r="C12" s="4"/>
      <c r="D12" s="8" t="s">
        <v>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22.5" customHeight="1" x14ac:dyDescent="0.4">
      <c r="A13" s="2"/>
      <c r="B13" s="3"/>
      <c r="C13" s="4"/>
      <c r="D13" s="8" t="s">
        <v>1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2.75" customHeight="1" x14ac:dyDescent="0.3">
      <c r="A14" s="10"/>
      <c r="B14" s="3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5"/>
      <c r="W14" s="5"/>
      <c r="X14" s="5"/>
      <c r="Y14" s="5"/>
      <c r="Z14" s="5"/>
    </row>
    <row r="15" spans="1:26" ht="12.75" customHeight="1" x14ac:dyDescent="0.3">
      <c r="A15" s="13"/>
      <c r="B15" s="5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5"/>
      <c r="W15" s="5"/>
      <c r="X15" s="5"/>
      <c r="Y15" s="5"/>
      <c r="Z15" s="5"/>
    </row>
    <row r="16" spans="1:26" ht="12.75" customHeight="1" x14ac:dyDescent="0.3">
      <c r="A16" s="14"/>
      <c r="B16" s="3"/>
      <c r="C16" s="15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5"/>
      <c r="W16" s="5"/>
      <c r="X16" s="5"/>
      <c r="Y16" s="5"/>
      <c r="Z16" s="5"/>
    </row>
    <row r="17" spans="1:26" ht="12.75" customHeight="1" x14ac:dyDescent="0.3">
      <c r="A17" s="2"/>
      <c r="B17" s="3"/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2.75" customHeight="1" x14ac:dyDescent="0.3">
      <c r="A18" s="2"/>
      <c r="B18" s="3"/>
      <c r="C18" s="4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" customHeight="1" x14ac:dyDescent="0.3">
      <c r="A19" s="2"/>
      <c r="B19" s="3"/>
      <c r="C19" s="4"/>
      <c r="D19" s="17" t="s">
        <v>2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2.75" customHeight="1" x14ac:dyDescent="0.3">
      <c r="A20" s="10"/>
      <c r="B20" s="18"/>
      <c r="C20" s="11"/>
      <c r="D20" s="12"/>
      <c r="E20" s="12"/>
      <c r="F20" s="12"/>
      <c r="G20" s="12"/>
      <c r="H20" s="12"/>
      <c r="I20" s="12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2.75" customHeight="1" x14ac:dyDescent="0.3">
      <c r="A21" s="14"/>
      <c r="B21" s="19"/>
      <c r="C21" s="15"/>
      <c r="D21" s="16"/>
      <c r="E21" s="16"/>
      <c r="F21" s="16"/>
      <c r="G21" s="16"/>
      <c r="H21" s="16"/>
      <c r="I21" s="16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3">
      <c r="A22" s="2"/>
      <c r="B22" s="3"/>
      <c r="C22" s="4"/>
      <c r="D22" s="17" t="s">
        <v>3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2.75" customHeight="1" x14ac:dyDescent="0.3">
      <c r="A23" s="2"/>
      <c r="B23" s="3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.75" customHeight="1" x14ac:dyDescent="0.3">
      <c r="A24" s="2"/>
      <c r="B24" s="3"/>
      <c r="C24" s="4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.75" customHeight="1" x14ac:dyDescent="0.3">
      <c r="A25" s="2"/>
      <c r="B25" s="3"/>
      <c r="C25" s="4"/>
      <c r="D25" s="20" t="s">
        <v>4</v>
      </c>
      <c r="E25" s="5"/>
      <c r="F25" s="5"/>
      <c r="G25" s="5"/>
      <c r="H25" s="20" t="s">
        <v>5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.75" customHeight="1" x14ac:dyDescent="0.3">
      <c r="A26" s="2"/>
      <c r="B26" s="3"/>
      <c r="C26" s="4"/>
      <c r="D26" s="20" t="s">
        <v>6</v>
      </c>
      <c r="E26" s="5"/>
      <c r="F26" s="5"/>
      <c r="G26" s="5"/>
      <c r="H26" s="20" t="s">
        <v>7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.75" customHeight="1" x14ac:dyDescent="0.3">
      <c r="A27" s="2"/>
      <c r="B27" s="3"/>
      <c r="C27" s="4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.75" customHeight="1" x14ac:dyDescent="0.3">
      <c r="A28" s="2"/>
      <c r="B28" s="3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.75" customHeight="1" x14ac:dyDescent="0.3">
      <c r="A29" s="2"/>
      <c r="B29" s="3"/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21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.75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21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.75" customHeigh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.75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.75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.75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.75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2.75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2.75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2.75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2.75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2.75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2.75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2.75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2.75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2.75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2.75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2.75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.75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2.75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2.75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.75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.75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.75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.75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.75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2.75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2.75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2.75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.75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.75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.75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.75" customHeight="1" x14ac:dyDescent="0.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.75" customHeight="1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customHeight="1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customHeight="1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customHeight="1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customHeight="1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customHeight="1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 x14ac:dyDescent="0.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 x14ac:dyDescent="0.3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 x14ac:dyDescent="0.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 x14ac:dyDescent="0.3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 x14ac:dyDescent="0.3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 x14ac:dyDescent="0.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 x14ac:dyDescent="0.3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 x14ac:dyDescent="0.3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 x14ac:dyDescent="0.3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 x14ac:dyDescent="0.3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 x14ac:dyDescent="0.3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 x14ac:dyDescent="0.3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 x14ac:dyDescent="0.3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 x14ac:dyDescent="0.3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 x14ac:dyDescent="0.3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 x14ac:dyDescent="0.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 x14ac:dyDescent="0.3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 x14ac:dyDescent="0.3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 x14ac:dyDescent="0.3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 x14ac:dyDescent="0.3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 x14ac:dyDescent="0.3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 x14ac:dyDescent="0.3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 x14ac:dyDescent="0.3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 x14ac:dyDescent="0.3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 x14ac:dyDescent="0.3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 x14ac:dyDescent="0.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 x14ac:dyDescent="0.3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 x14ac:dyDescent="0.3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 x14ac:dyDescent="0.3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 x14ac:dyDescent="0.3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 x14ac:dyDescent="0.3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 x14ac:dyDescent="0.3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 x14ac:dyDescent="0.3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 x14ac:dyDescent="0.3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 x14ac:dyDescent="0.3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 x14ac:dyDescent="0.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 x14ac:dyDescent="0.3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 x14ac:dyDescent="0.3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 x14ac:dyDescent="0.3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 x14ac:dyDescent="0.3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 x14ac:dyDescent="0.3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 x14ac:dyDescent="0.3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 x14ac:dyDescent="0.3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 x14ac:dyDescent="0.3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 x14ac:dyDescent="0.3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 x14ac:dyDescent="0.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 x14ac:dyDescent="0.3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 x14ac:dyDescent="0.3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 x14ac:dyDescent="0.3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 x14ac:dyDescent="0.3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 x14ac:dyDescent="0.3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 x14ac:dyDescent="0.3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 x14ac:dyDescent="0.3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 x14ac:dyDescent="0.3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 x14ac:dyDescent="0.3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 x14ac:dyDescent="0.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 x14ac:dyDescent="0.3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 x14ac:dyDescent="0.3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 x14ac:dyDescent="0.3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 x14ac:dyDescent="0.3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 x14ac:dyDescent="0.3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 x14ac:dyDescent="0.3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 x14ac:dyDescent="0.3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 x14ac:dyDescent="0.3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 x14ac:dyDescent="0.3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 x14ac:dyDescent="0.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 x14ac:dyDescent="0.3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 x14ac:dyDescent="0.3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 x14ac:dyDescent="0.3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 x14ac:dyDescent="0.3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 x14ac:dyDescent="0.3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 x14ac:dyDescent="0.3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 x14ac:dyDescent="0.3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 x14ac:dyDescent="0.3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 x14ac:dyDescent="0.3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 x14ac:dyDescent="0.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 x14ac:dyDescent="0.3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 x14ac:dyDescent="0.3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 x14ac:dyDescent="0.3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 x14ac:dyDescent="0.3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 x14ac:dyDescent="0.3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 x14ac:dyDescent="0.3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 x14ac:dyDescent="0.3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 x14ac:dyDescent="0.3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 x14ac:dyDescent="0.3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 x14ac:dyDescent="0.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 x14ac:dyDescent="0.3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 x14ac:dyDescent="0.3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 x14ac:dyDescent="0.3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 x14ac:dyDescent="0.3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 x14ac:dyDescent="0.3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 x14ac:dyDescent="0.3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 x14ac:dyDescent="0.3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 x14ac:dyDescent="0.3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 x14ac:dyDescent="0.3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 x14ac:dyDescent="0.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 x14ac:dyDescent="0.3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 x14ac:dyDescent="0.3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 x14ac:dyDescent="0.3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 x14ac:dyDescent="0.3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 x14ac:dyDescent="0.3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 x14ac:dyDescent="0.3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 x14ac:dyDescent="0.3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 x14ac:dyDescent="0.3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 x14ac:dyDescent="0.3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 x14ac:dyDescent="0.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 x14ac:dyDescent="0.3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 x14ac:dyDescent="0.3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 x14ac:dyDescent="0.3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 x14ac:dyDescent="0.3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 x14ac:dyDescent="0.3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 x14ac:dyDescent="0.3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 x14ac:dyDescent="0.3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 x14ac:dyDescent="0.3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 x14ac:dyDescent="0.3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 x14ac:dyDescent="0.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 x14ac:dyDescent="0.3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 x14ac:dyDescent="0.3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 x14ac:dyDescent="0.3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 x14ac:dyDescent="0.3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 x14ac:dyDescent="0.3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 x14ac:dyDescent="0.3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 x14ac:dyDescent="0.3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 x14ac:dyDescent="0.3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 x14ac:dyDescent="0.3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 x14ac:dyDescent="0.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 x14ac:dyDescent="0.3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 x14ac:dyDescent="0.3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 x14ac:dyDescent="0.3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 x14ac:dyDescent="0.3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 x14ac:dyDescent="0.3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 x14ac:dyDescent="0.3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 x14ac:dyDescent="0.3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 x14ac:dyDescent="0.3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 x14ac:dyDescent="0.3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 x14ac:dyDescent="0.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 x14ac:dyDescent="0.3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 x14ac:dyDescent="0.3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 x14ac:dyDescent="0.3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 x14ac:dyDescent="0.3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 x14ac:dyDescent="0.3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 x14ac:dyDescent="0.3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 x14ac:dyDescent="0.3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 x14ac:dyDescent="0.3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 x14ac:dyDescent="0.3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 x14ac:dyDescent="0.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 x14ac:dyDescent="0.3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 x14ac:dyDescent="0.3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 x14ac:dyDescent="0.3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 x14ac:dyDescent="0.3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 x14ac:dyDescent="0.3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 x14ac:dyDescent="0.3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 x14ac:dyDescent="0.3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 x14ac:dyDescent="0.3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 x14ac:dyDescent="0.3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 x14ac:dyDescent="0.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.75" customHeight="1" x14ac:dyDescent="0.3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.75" customHeight="1" x14ac:dyDescent="0.3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.75" customHeight="1" x14ac:dyDescent="0.3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.75" customHeight="1" x14ac:dyDescent="0.3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2.75" customHeight="1" x14ac:dyDescent="0.3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2.75" customHeight="1" x14ac:dyDescent="0.3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2.75" customHeight="1" x14ac:dyDescent="0.3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2.75" customHeight="1" x14ac:dyDescent="0.3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2.75" customHeight="1" x14ac:dyDescent="0.3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2.75" customHeight="1" x14ac:dyDescent="0.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2.75" customHeight="1" x14ac:dyDescent="0.3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2.75" customHeight="1" x14ac:dyDescent="0.3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2.75" customHeight="1" x14ac:dyDescent="0.3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2.75" customHeight="1" x14ac:dyDescent="0.3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2.75" customHeight="1" x14ac:dyDescent="0.3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2.75" customHeight="1" x14ac:dyDescent="0.3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2.75" customHeight="1" x14ac:dyDescent="0.3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2.75" customHeight="1" x14ac:dyDescent="0.3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2.75" customHeight="1" x14ac:dyDescent="0.3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2.75" customHeight="1" x14ac:dyDescent="0.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2.75" customHeight="1" x14ac:dyDescent="0.3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2.75" customHeight="1" x14ac:dyDescent="0.3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2.75" customHeight="1" x14ac:dyDescent="0.3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2.75" customHeight="1" x14ac:dyDescent="0.3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2.75" customHeight="1" x14ac:dyDescent="0.3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2.75" customHeight="1" x14ac:dyDescent="0.3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2.75" customHeight="1" x14ac:dyDescent="0.3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2.75" customHeight="1" x14ac:dyDescent="0.3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2.75" customHeight="1" x14ac:dyDescent="0.3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2.75" customHeight="1" x14ac:dyDescent="0.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2.75" customHeight="1" x14ac:dyDescent="0.3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2.75" customHeight="1" x14ac:dyDescent="0.3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2.75" customHeight="1" x14ac:dyDescent="0.3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2.75" customHeight="1" x14ac:dyDescent="0.3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2.75" customHeight="1" x14ac:dyDescent="0.3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2.75" customHeight="1" x14ac:dyDescent="0.3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2.75" customHeight="1" x14ac:dyDescent="0.3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2.75" customHeight="1" x14ac:dyDescent="0.3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2.75" customHeight="1" x14ac:dyDescent="0.3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2.75" customHeight="1" x14ac:dyDescent="0.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2.75" customHeight="1" x14ac:dyDescent="0.3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2.75" customHeight="1" x14ac:dyDescent="0.3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2.75" customHeight="1" x14ac:dyDescent="0.3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2.75" customHeight="1" x14ac:dyDescent="0.3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2.75" customHeight="1" x14ac:dyDescent="0.3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2.75" customHeight="1" x14ac:dyDescent="0.3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2.75" customHeight="1" x14ac:dyDescent="0.3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2.75" customHeight="1" x14ac:dyDescent="0.3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2.75" customHeight="1" x14ac:dyDescent="0.3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2.75" customHeight="1" x14ac:dyDescent="0.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2.75" customHeight="1" x14ac:dyDescent="0.3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2.75" customHeight="1" x14ac:dyDescent="0.3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2.75" customHeight="1" x14ac:dyDescent="0.3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2.75" customHeight="1" x14ac:dyDescent="0.3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2.75" customHeight="1" x14ac:dyDescent="0.3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2.75" customHeight="1" x14ac:dyDescent="0.3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2.75" customHeight="1" x14ac:dyDescent="0.3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2.75" customHeight="1" x14ac:dyDescent="0.3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2.75" customHeight="1" x14ac:dyDescent="0.3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2.75" customHeight="1" x14ac:dyDescent="0.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2.75" customHeight="1" x14ac:dyDescent="0.3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2.75" customHeight="1" x14ac:dyDescent="0.3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2.75" customHeight="1" x14ac:dyDescent="0.3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2.75" customHeight="1" x14ac:dyDescent="0.3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2.75" customHeight="1" x14ac:dyDescent="0.3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2.75" customHeight="1" x14ac:dyDescent="0.3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2.75" customHeight="1" x14ac:dyDescent="0.3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2.75" customHeight="1" x14ac:dyDescent="0.3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2.75" customHeight="1" x14ac:dyDescent="0.3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2.75" customHeight="1" x14ac:dyDescent="0.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2.75" customHeight="1" x14ac:dyDescent="0.3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2.75" customHeight="1" x14ac:dyDescent="0.3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2.75" customHeight="1" x14ac:dyDescent="0.3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2.75" customHeight="1" x14ac:dyDescent="0.3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2.75" customHeight="1" x14ac:dyDescent="0.3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2.75" customHeight="1" x14ac:dyDescent="0.3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2.75" customHeight="1" x14ac:dyDescent="0.3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2.75" customHeight="1" x14ac:dyDescent="0.3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2.75" customHeight="1" x14ac:dyDescent="0.3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2.75" customHeight="1" x14ac:dyDescent="0.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2.75" customHeight="1" x14ac:dyDescent="0.3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2.75" customHeight="1" x14ac:dyDescent="0.3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2.75" customHeight="1" x14ac:dyDescent="0.3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2.75" customHeight="1" x14ac:dyDescent="0.3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2.75" customHeight="1" x14ac:dyDescent="0.3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2.75" customHeight="1" x14ac:dyDescent="0.3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2.75" customHeight="1" x14ac:dyDescent="0.3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2.75" customHeight="1" x14ac:dyDescent="0.3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2.75" customHeight="1" x14ac:dyDescent="0.3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2.75" customHeight="1" x14ac:dyDescent="0.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2.75" customHeight="1" x14ac:dyDescent="0.3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2.75" customHeight="1" x14ac:dyDescent="0.3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2.75" customHeight="1" x14ac:dyDescent="0.3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2.75" customHeight="1" x14ac:dyDescent="0.3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2.75" customHeight="1" x14ac:dyDescent="0.3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2.75" customHeight="1" x14ac:dyDescent="0.3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2.75" customHeight="1" x14ac:dyDescent="0.3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2.75" customHeight="1" x14ac:dyDescent="0.3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2.75" customHeight="1" x14ac:dyDescent="0.3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2.75" customHeight="1" x14ac:dyDescent="0.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2.75" customHeight="1" x14ac:dyDescent="0.3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2.75" customHeight="1" x14ac:dyDescent="0.3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2.75" customHeight="1" x14ac:dyDescent="0.3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2.75" customHeight="1" x14ac:dyDescent="0.3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2.75" customHeight="1" x14ac:dyDescent="0.3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2.75" customHeight="1" x14ac:dyDescent="0.3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2.75" customHeight="1" x14ac:dyDescent="0.3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2.75" customHeight="1" x14ac:dyDescent="0.3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2.75" customHeight="1" x14ac:dyDescent="0.3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2.75" customHeight="1" x14ac:dyDescent="0.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2.75" customHeight="1" x14ac:dyDescent="0.3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2.75" customHeight="1" x14ac:dyDescent="0.3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2.75" customHeight="1" x14ac:dyDescent="0.3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2.75" customHeight="1" x14ac:dyDescent="0.3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2.75" customHeight="1" x14ac:dyDescent="0.3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2.75" customHeight="1" x14ac:dyDescent="0.3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2.75" customHeight="1" x14ac:dyDescent="0.3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2.75" customHeight="1" x14ac:dyDescent="0.3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2.75" customHeight="1" x14ac:dyDescent="0.3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2.75" customHeight="1" x14ac:dyDescent="0.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2.75" customHeight="1" x14ac:dyDescent="0.3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2.75" customHeight="1" x14ac:dyDescent="0.3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2.75" customHeight="1" x14ac:dyDescent="0.3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2.75" customHeight="1" x14ac:dyDescent="0.3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2.75" customHeight="1" x14ac:dyDescent="0.3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2.75" customHeight="1" x14ac:dyDescent="0.3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2.75" customHeight="1" x14ac:dyDescent="0.3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2.75" customHeight="1" x14ac:dyDescent="0.3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2.75" customHeight="1" x14ac:dyDescent="0.3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2.75" customHeight="1" x14ac:dyDescent="0.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2.75" customHeight="1" x14ac:dyDescent="0.3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2.75" customHeight="1" x14ac:dyDescent="0.3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2.75" customHeight="1" x14ac:dyDescent="0.3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2.75" customHeight="1" x14ac:dyDescent="0.3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2.75" customHeight="1" x14ac:dyDescent="0.3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2.75" customHeight="1" x14ac:dyDescent="0.3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2.75" customHeight="1" x14ac:dyDescent="0.3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2.75" customHeight="1" x14ac:dyDescent="0.3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2.75" customHeight="1" x14ac:dyDescent="0.3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2.75" customHeight="1" x14ac:dyDescent="0.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2.75" customHeight="1" x14ac:dyDescent="0.3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2.75" customHeight="1" x14ac:dyDescent="0.3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2.75" customHeight="1" x14ac:dyDescent="0.3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2.75" customHeight="1" x14ac:dyDescent="0.3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2.75" customHeight="1" x14ac:dyDescent="0.3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2.75" customHeight="1" x14ac:dyDescent="0.3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2.75" customHeight="1" x14ac:dyDescent="0.3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2.75" customHeight="1" x14ac:dyDescent="0.3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2.75" customHeight="1" x14ac:dyDescent="0.3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2.75" customHeight="1" x14ac:dyDescent="0.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2.75" customHeight="1" x14ac:dyDescent="0.3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2.75" customHeight="1" x14ac:dyDescent="0.3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2.75" customHeight="1" x14ac:dyDescent="0.3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2.75" customHeight="1" x14ac:dyDescent="0.3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2.75" customHeight="1" x14ac:dyDescent="0.3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2.75" customHeight="1" x14ac:dyDescent="0.3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2.75" customHeight="1" x14ac:dyDescent="0.3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2.75" customHeight="1" x14ac:dyDescent="0.3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2.75" customHeight="1" x14ac:dyDescent="0.3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2.75" customHeight="1" x14ac:dyDescent="0.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2.75" customHeight="1" x14ac:dyDescent="0.3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2.75" customHeight="1" x14ac:dyDescent="0.3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2.75" customHeight="1" x14ac:dyDescent="0.3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2.75" customHeight="1" x14ac:dyDescent="0.3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2.75" customHeight="1" x14ac:dyDescent="0.3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2.75" customHeight="1" x14ac:dyDescent="0.3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2.75" customHeight="1" x14ac:dyDescent="0.3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2.75" customHeight="1" x14ac:dyDescent="0.3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2.75" customHeight="1" x14ac:dyDescent="0.3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2.75" customHeight="1" x14ac:dyDescent="0.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2.75" customHeight="1" x14ac:dyDescent="0.3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2.75" customHeight="1" x14ac:dyDescent="0.3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2.75" customHeight="1" x14ac:dyDescent="0.3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2.75" customHeight="1" x14ac:dyDescent="0.3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2.75" customHeight="1" x14ac:dyDescent="0.3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2.75" customHeight="1" x14ac:dyDescent="0.3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2.75" customHeight="1" x14ac:dyDescent="0.3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2.75" customHeight="1" x14ac:dyDescent="0.3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2.75" customHeight="1" x14ac:dyDescent="0.3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2.75" customHeight="1" x14ac:dyDescent="0.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2.75" customHeight="1" x14ac:dyDescent="0.3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2.75" customHeight="1" x14ac:dyDescent="0.3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2.75" customHeight="1" x14ac:dyDescent="0.3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2.75" customHeight="1" x14ac:dyDescent="0.3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2.75" customHeight="1" x14ac:dyDescent="0.3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2.75" customHeight="1" x14ac:dyDescent="0.3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2.75" customHeight="1" x14ac:dyDescent="0.3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2.75" customHeight="1" x14ac:dyDescent="0.3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2.75" customHeight="1" x14ac:dyDescent="0.3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2.75" customHeight="1" x14ac:dyDescent="0.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2.75" customHeight="1" x14ac:dyDescent="0.3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2.75" customHeight="1" x14ac:dyDescent="0.3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2.75" customHeight="1" x14ac:dyDescent="0.3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2.75" customHeight="1" x14ac:dyDescent="0.3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2.75" customHeight="1" x14ac:dyDescent="0.3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2.75" customHeight="1" x14ac:dyDescent="0.3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2.75" customHeight="1" x14ac:dyDescent="0.3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2.75" customHeight="1" x14ac:dyDescent="0.3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2.75" customHeight="1" x14ac:dyDescent="0.3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2.75" customHeight="1" x14ac:dyDescent="0.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2.75" customHeight="1" x14ac:dyDescent="0.3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2.75" customHeight="1" x14ac:dyDescent="0.3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2.75" customHeight="1" x14ac:dyDescent="0.3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2.75" customHeight="1" x14ac:dyDescent="0.3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2.75" customHeight="1" x14ac:dyDescent="0.3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2.75" customHeight="1" x14ac:dyDescent="0.3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2.75" customHeight="1" x14ac:dyDescent="0.3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2.75" customHeight="1" x14ac:dyDescent="0.3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2.75" customHeight="1" x14ac:dyDescent="0.3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2.75" customHeight="1" x14ac:dyDescent="0.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2.75" customHeight="1" x14ac:dyDescent="0.3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2.75" customHeight="1" x14ac:dyDescent="0.3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2.75" customHeight="1" x14ac:dyDescent="0.3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2.75" customHeight="1" x14ac:dyDescent="0.3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2.75" customHeight="1" x14ac:dyDescent="0.3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2.75" customHeight="1" x14ac:dyDescent="0.3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2.75" customHeight="1" x14ac:dyDescent="0.3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2.75" customHeight="1" x14ac:dyDescent="0.3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2.75" customHeight="1" x14ac:dyDescent="0.3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2.75" customHeight="1" x14ac:dyDescent="0.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2.75" customHeight="1" x14ac:dyDescent="0.3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2.75" customHeight="1" x14ac:dyDescent="0.3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2.75" customHeight="1" x14ac:dyDescent="0.3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2.75" customHeight="1" x14ac:dyDescent="0.3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2.75" customHeight="1" x14ac:dyDescent="0.3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2.75" customHeight="1" x14ac:dyDescent="0.3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2.75" customHeight="1" x14ac:dyDescent="0.3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2.75" customHeight="1" x14ac:dyDescent="0.3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2.75" customHeight="1" x14ac:dyDescent="0.3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2.75" customHeight="1" x14ac:dyDescent="0.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2.75" customHeight="1" x14ac:dyDescent="0.3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2.75" customHeight="1" x14ac:dyDescent="0.3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2.75" customHeight="1" x14ac:dyDescent="0.3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2.75" customHeight="1" x14ac:dyDescent="0.3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2.75" customHeight="1" x14ac:dyDescent="0.3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2.75" customHeight="1" x14ac:dyDescent="0.3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2.75" customHeight="1" x14ac:dyDescent="0.3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2.75" customHeight="1" x14ac:dyDescent="0.3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2.75" customHeight="1" x14ac:dyDescent="0.3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2.75" customHeight="1" x14ac:dyDescent="0.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2.75" customHeight="1" x14ac:dyDescent="0.3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2.75" customHeight="1" x14ac:dyDescent="0.3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2.75" customHeight="1" x14ac:dyDescent="0.3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2.75" customHeight="1" x14ac:dyDescent="0.3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2.75" customHeight="1" x14ac:dyDescent="0.3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2.75" customHeight="1" x14ac:dyDescent="0.3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2.75" customHeight="1" x14ac:dyDescent="0.3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2.75" customHeight="1" x14ac:dyDescent="0.3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2.75" customHeight="1" x14ac:dyDescent="0.3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2.75" customHeight="1" x14ac:dyDescent="0.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2.75" customHeight="1" x14ac:dyDescent="0.3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2.75" customHeight="1" x14ac:dyDescent="0.3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2.75" customHeight="1" x14ac:dyDescent="0.3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2.75" customHeight="1" x14ac:dyDescent="0.3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2.75" customHeight="1" x14ac:dyDescent="0.3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2.75" customHeight="1" x14ac:dyDescent="0.3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2.75" customHeight="1" x14ac:dyDescent="0.3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2.75" customHeight="1" x14ac:dyDescent="0.3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2.75" customHeight="1" x14ac:dyDescent="0.3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2.75" customHeight="1" x14ac:dyDescent="0.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2.75" customHeight="1" x14ac:dyDescent="0.3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2.75" customHeight="1" x14ac:dyDescent="0.3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2.75" customHeight="1" x14ac:dyDescent="0.3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2.75" customHeight="1" x14ac:dyDescent="0.3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2.75" customHeight="1" x14ac:dyDescent="0.3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2.75" customHeight="1" x14ac:dyDescent="0.3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2.75" customHeight="1" x14ac:dyDescent="0.3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2.75" customHeight="1" x14ac:dyDescent="0.3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2.75" customHeight="1" x14ac:dyDescent="0.3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2.75" customHeight="1" x14ac:dyDescent="0.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2.75" customHeight="1" x14ac:dyDescent="0.3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2.75" customHeight="1" x14ac:dyDescent="0.3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2.75" customHeight="1" x14ac:dyDescent="0.3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2.75" customHeight="1" x14ac:dyDescent="0.3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2.75" customHeight="1" x14ac:dyDescent="0.3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2.75" customHeight="1" x14ac:dyDescent="0.3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2.75" customHeight="1" x14ac:dyDescent="0.3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2.75" customHeight="1" x14ac:dyDescent="0.3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2.75" customHeight="1" x14ac:dyDescent="0.3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2.75" customHeight="1" x14ac:dyDescent="0.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2.75" customHeight="1" x14ac:dyDescent="0.3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2.75" customHeight="1" x14ac:dyDescent="0.3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2.75" customHeight="1" x14ac:dyDescent="0.3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2.75" customHeight="1" x14ac:dyDescent="0.3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2.75" customHeight="1" x14ac:dyDescent="0.3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2.75" customHeight="1" x14ac:dyDescent="0.3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2.75" customHeight="1" x14ac:dyDescent="0.3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2.75" customHeight="1" x14ac:dyDescent="0.3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2.75" customHeight="1" x14ac:dyDescent="0.3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2.75" customHeight="1" x14ac:dyDescent="0.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2.75" customHeight="1" x14ac:dyDescent="0.3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2.75" customHeight="1" x14ac:dyDescent="0.3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2.75" customHeight="1" x14ac:dyDescent="0.3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2.75" customHeight="1" x14ac:dyDescent="0.3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2.75" customHeight="1" x14ac:dyDescent="0.3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2.75" customHeight="1" x14ac:dyDescent="0.3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2.75" customHeight="1" x14ac:dyDescent="0.3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2.75" customHeight="1" x14ac:dyDescent="0.3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2.75" customHeight="1" x14ac:dyDescent="0.3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2.75" customHeight="1" x14ac:dyDescent="0.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2.75" customHeight="1" x14ac:dyDescent="0.3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2.75" customHeight="1" x14ac:dyDescent="0.3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2.75" customHeight="1" x14ac:dyDescent="0.3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2.75" customHeight="1" x14ac:dyDescent="0.3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2.75" customHeight="1" x14ac:dyDescent="0.3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2.75" customHeight="1" x14ac:dyDescent="0.3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2.75" customHeight="1" x14ac:dyDescent="0.3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2.75" customHeight="1" x14ac:dyDescent="0.3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2.75" customHeight="1" x14ac:dyDescent="0.3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2.75" customHeight="1" x14ac:dyDescent="0.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2.75" customHeight="1" x14ac:dyDescent="0.3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2.75" customHeight="1" x14ac:dyDescent="0.3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2.75" customHeight="1" x14ac:dyDescent="0.3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2.75" customHeight="1" x14ac:dyDescent="0.3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2.75" customHeight="1" x14ac:dyDescent="0.3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2.75" customHeight="1" x14ac:dyDescent="0.3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2.75" customHeight="1" x14ac:dyDescent="0.3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2.75" customHeight="1" x14ac:dyDescent="0.3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2.75" customHeight="1" x14ac:dyDescent="0.3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2.75" customHeight="1" x14ac:dyDescent="0.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2.75" customHeight="1" x14ac:dyDescent="0.3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2.75" customHeight="1" x14ac:dyDescent="0.3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2.75" customHeight="1" x14ac:dyDescent="0.3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2.75" customHeight="1" x14ac:dyDescent="0.3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2.75" customHeight="1" x14ac:dyDescent="0.3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2.75" customHeight="1" x14ac:dyDescent="0.3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2.75" customHeight="1" x14ac:dyDescent="0.3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2.75" customHeight="1" x14ac:dyDescent="0.3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2.75" customHeight="1" x14ac:dyDescent="0.3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2.75" customHeight="1" x14ac:dyDescent="0.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2.75" customHeight="1" x14ac:dyDescent="0.3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2.75" customHeight="1" x14ac:dyDescent="0.3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2.75" customHeight="1" x14ac:dyDescent="0.3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2.75" customHeight="1" x14ac:dyDescent="0.3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2.75" customHeight="1" x14ac:dyDescent="0.3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2.75" customHeight="1" x14ac:dyDescent="0.3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2.75" customHeight="1" x14ac:dyDescent="0.3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2.75" customHeight="1" x14ac:dyDescent="0.3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2.75" customHeight="1" x14ac:dyDescent="0.3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2.75" customHeight="1" x14ac:dyDescent="0.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2.75" customHeight="1" x14ac:dyDescent="0.3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2.75" customHeight="1" x14ac:dyDescent="0.3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2.75" customHeight="1" x14ac:dyDescent="0.3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2.75" customHeight="1" x14ac:dyDescent="0.3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2.75" customHeight="1" x14ac:dyDescent="0.3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2.75" customHeight="1" x14ac:dyDescent="0.3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2.75" customHeight="1" x14ac:dyDescent="0.3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2.75" customHeight="1" x14ac:dyDescent="0.3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2.75" customHeight="1" x14ac:dyDescent="0.3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2.75" customHeight="1" x14ac:dyDescent="0.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2.75" customHeight="1" x14ac:dyDescent="0.3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2.75" customHeight="1" x14ac:dyDescent="0.3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2.75" customHeight="1" x14ac:dyDescent="0.3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2.75" customHeight="1" x14ac:dyDescent="0.3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2.75" customHeight="1" x14ac:dyDescent="0.3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2.75" customHeight="1" x14ac:dyDescent="0.3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2.75" customHeight="1" x14ac:dyDescent="0.3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2.75" customHeight="1" x14ac:dyDescent="0.3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2.75" customHeight="1" x14ac:dyDescent="0.3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2.75" customHeight="1" x14ac:dyDescent="0.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2.75" customHeight="1" x14ac:dyDescent="0.3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2.75" customHeight="1" x14ac:dyDescent="0.3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2.75" customHeight="1" x14ac:dyDescent="0.3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2.75" customHeight="1" x14ac:dyDescent="0.3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2.75" customHeight="1" x14ac:dyDescent="0.3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2.75" customHeight="1" x14ac:dyDescent="0.3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2.75" customHeight="1" x14ac:dyDescent="0.3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2.75" customHeight="1" x14ac:dyDescent="0.3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2.75" customHeight="1" x14ac:dyDescent="0.3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2.75" customHeight="1" x14ac:dyDescent="0.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2.75" customHeight="1" x14ac:dyDescent="0.3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2.75" customHeight="1" x14ac:dyDescent="0.3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2.75" customHeight="1" x14ac:dyDescent="0.3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2.75" customHeight="1" x14ac:dyDescent="0.3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2.75" customHeight="1" x14ac:dyDescent="0.3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2.75" customHeight="1" x14ac:dyDescent="0.3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2.75" customHeight="1" x14ac:dyDescent="0.3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2.75" customHeight="1" x14ac:dyDescent="0.3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2.75" customHeight="1" x14ac:dyDescent="0.3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2.75" customHeight="1" x14ac:dyDescent="0.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2.75" customHeight="1" x14ac:dyDescent="0.3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2.75" customHeight="1" x14ac:dyDescent="0.3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2.75" customHeight="1" x14ac:dyDescent="0.3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2.75" customHeight="1" x14ac:dyDescent="0.3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2.75" customHeight="1" x14ac:dyDescent="0.3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2.75" customHeight="1" x14ac:dyDescent="0.3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2.75" customHeight="1" x14ac:dyDescent="0.3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2.75" customHeight="1" x14ac:dyDescent="0.3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2.75" customHeight="1" x14ac:dyDescent="0.3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2.75" customHeight="1" x14ac:dyDescent="0.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2.75" customHeight="1" x14ac:dyDescent="0.3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2.75" customHeight="1" x14ac:dyDescent="0.3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2.75" customHeight="1" x14ac:dyDescent="0.3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2.75" customHeight="1" x14ac:dyDescent="0.3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2.75" customHeight="1" x14ac:dyDescent="0.3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2.75" customHeight="1" x14ac:dyDescent="0.3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2.75" customHeight="1" x14ac:dyDescent="0.3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2.75" customHeight="1" x14ac:dyDescent="0.3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2.75" customHeight="1" x14ac:dyDescent="0.3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2.75" customHeight="1" x14ac:dyDescent="0.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2.75" customHeight="1" x14ac:dyDescent="0.3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2.75" customHeight="1" x14ac:dyDescent="0.3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2.75" customHeight="1" x14ac:dyDescent="0.3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2.75" customHeight="1" x14ac:dyDescent="0.3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2.75" customHeight="1" x14ac:dyDescent="0.3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2.75" customHeight="1" x14ac:dyDescent="0.3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2.75" customHeight="1" x14ac:dyDescent="0.3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2.75" customHeight="1" x14ac:dyDescent="0.3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2.75" customHeight="1" x14ac:dyDescent="0.3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2.75" customHeight="1" x14ac:dyDescent="0.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2.75" customHeight="1" x14ac:dyDescent="0.3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2.75" customHeight="1" x14ac:dyDescent="0.3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2.75" customHeight="1" x14ac:dyDescent="0.3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2.75" customHeight="1" x14ac:dyDescent="0.3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2.75" customHeight="1" x14ac:dyDescent="0.3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2.75" customHeight="1" x14ac:dyDescent="0.3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2.75" customHeight="1" x14ac:dyDescent="0.3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2.75" customHeight="1" x14ac:dyDescent="0.3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2.75" customHeight="1" x14ac:dyDescent="0.3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2.75" customHeight="1" x14ac:dyDescent="0.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2.75" customHeight="1" x14ac:dyDescent="0.3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2.75" customHeight="1" x14ac:dyDescent="0.3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2.75" customHeight="1" x14ac:dyDescent="0.3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2.75" customHeight="1" x14ac:dyDescent="0.3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2.75" customHeight="1" x14ac:dyDescent="0.3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2.75" customHeight="1" x14ac:dyDescent="0.3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2.75" customHeight="1" x14ac:dyDescent="0.3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2.75" customHeight="1" x14ac:dyDescent="0.3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2.75" customHeight="1" x14ac:dyDescent="0.3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2.75" customHeight="1" x14ac:dyDescent="0.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2.75" customHeight="1" x14ac:dyDescent="0.3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2.75" customHeight="1" x14ac:dyDescent="0.3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2.75" customHeight="1" x14ac:dyDescent="0.3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2.75" customHeight="1" x14ac:dyDescent="0.3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2.75" customHeight="1" x14ac:dyDescent="0.3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2.75" customHeight="1" x14ac:dyDescent="0.3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2.75" customHeight="1" x14ac:dyDescent="0.3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2.75" customHeight="1" x14ac:dyDescent="0.3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2.75" customHeight="1" x14ac:dyDescent="0.3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2.75" customHeight="1" x14ac:dyDescent="0.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2.75" customHeight="1" x14ac:dyDescent="0.3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2.75" customHeight="1" x14ac:dyDescent="0.3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2.75" customHeight="1" x14ac:dyDescent="0.3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2.75" customHeight="1" x14ac:dyDescent="0.3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2.75" customHeight="1" x14ac:dyDescent="0.3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2.75" customHeight="1" x14ac:dyDescent="0.3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2.75" customHeight="1" x14ac:dyDescent="0.3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2.75" customHeight="1" x14ac:dyDescent="0.3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2.75" customHeight="1" x14ac:dyDescent="0.3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2.75" customHeight="1" x14ac:dyDescent="0.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2.75" customHeight="1" x14ac:dyDescent="0.3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2.75" customHeight="1" x14ac:dyDescent="0.3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2.75" customHeight="1" x14ac:dyDescent="0.3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2.75" customHeight="1" x14ac:dyDescent="0.3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2.75" customHeight="1" x14ac:dyDescent="0.3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2.75" customHeight="1" x14ac:dyDescent="0.3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2.75" customHeight="1" x14ac:dyDescent="0.3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2.75" customHeight="1" x14ac:dyDescent="0.3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2.75" customHeight="1" x14ac:dyDescent="0.3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2.75" customHeight="1" x14ac:dyDescent="0.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2.75" customHeight="1" x14ac:dyDescent="0.3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2.75" customHeight="1" x14ac:dyDescent="0.3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2.75" customHeight="1" x14ac:dyDescent="0.3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2.75" customHeight="1" x14ac:dyDescent="0.3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2.75" customHeight="1" x14ac:dyDescent="0.3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2.75" customHeight="1" x14ac:dyDescent="0.3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2.75" customHeight="1" x14ac:dyDescent="0.3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2.75" customHeight="1" x14ac:dyDescent="0.3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2.75" customHeight="1" x14ac:dyDescent="0.3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2.75" customHeight="1" x14ac:dyDescent="0.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2.75" customHeight="1" x14ac:dyDescent="0.3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2.75" customHeight="1" x14ac:dyDescent="0.3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2.75" customHeight="1" x14ac:dyDescent="0.3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2.75" customHeight="1" x14ac:dyDescent="0.3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2.75" customHeight="1" x14ac:dyDescent="0.3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2.75" customHeight="1" x14ac:dyDescent="0.3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2.75" customHeight="1" x14ac:dyDescent="0.3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2.75" customHeight="1" x14ac:dyDescent="0.3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2.75" customHeight="1" x14ac:dyDescent="0.3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2.75" customHeight="1" x14ac:dyDescent="0.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2.75" customHeight="1" x14ac:dyDescent="0.3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2.75" customHeight="1" x14ac:dyDescent="0.3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2.75" customHeight="1" x14ac:dyDescent="0.3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2.75" customHeight="1" x14ac:dyDescent="0.3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2.75" customHeight="1" x14ac:dyDescent="0.3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2.75" customHeight="1" x14ac:dyDescent="0.3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2.75" customHeight="1" x14ac:dyDescent="0.3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2.75" customHeight="1" x14ac:dyDescent="0.3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2.75" customHeight="1" x14ac:dyDescent="0.3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2.75" customHeight="1" x14ac:dyDescent="0.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2.75" customHeight="1" x14ac:dyDescent="0.3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2.75" customHeight="1" x14ac:dyDescent="0.3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2.75" customHeight="1" x14ac:dyDescent="0.3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2.75" customHeight="1" x14ac:dyDescent="0.3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2.75" customHeight="1" x14ac:dyDescent="0.3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2.75" customHeight="1" x14ac:dyDescent="0.3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2.75" customHeight="1" x14ac:dyDescent="0.3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2.75" customHeight="1" x14ac:dyDescent="0.3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2.75" customHeight="1" x14ac:dyDescent="0.3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2.75" customHeight="1" x14ac:dyDescent="0.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2.75" customHeight="1" x14ac:dyDescent="0.3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2.75" customHeight="1" x14ac:dyDescent="0.3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2.75" customHeight="1" x14ac:dyDescent="0.3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2.75" customHeight="1" x14ac:dyDescent="0.3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2.75" customHeight="1" x14ac:dyDescent="0.3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2.75" customHeight="1" x14ac:dyDescent="0.3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2.75" customHeight="1" x14ac:dyDescent="0.3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2.75" customHeight="1" x14ac:dyDescent="0.3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2.75" customHeight="1" x14ac:dyDescent="0.3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2.75" customHeight="1" x14ac:dyDescent="0.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2.75" customHeight="1" x14ac:dyDescent="0.3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2.75" customHeight="1" x14ac:dyDescent="0.3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2.75" customHeight="1" x14ac:dyDescent="0.3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2.75" customHeight="1" x14ac:dyDescent="0.3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2.75" customHeight="1" x14ac:dyDescent="0.3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2.75" customHeight="1" x14ac:dyDescent="0.3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2.75" customHeight="1" x14ac:dyDescent="0.3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2.75" customHeight="1" x14ac:dyDescent="0.3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2.75" customHeight="1" x14ac:dyDescent="0.3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2.75" customHeight="1" x14ac:dyDescent="0.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2.75" customHeight="1" x14ac:dyDescent="0.3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2.75" customHeight="1" x14ac:dyDescent="0.3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2.75" customHeight="1" x14ac:dyDescent="0.3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2.75" customHeight="1" x14ac:dyDescent="0.3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2.75" customHeight="1" x14ac:dyDescent="0.3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2.75" customHeight="1" x14ac:dyDescent="0.3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2.75" customHeight="1" x14ac:dyDescent="0.3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2.75" customHeight="1" x14ac:dyDescent="0.3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2.75" customHeight="1" x14ac:dyDescent="0.3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2.75" customHeight="1" x14ac:dyDescent="0.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2.75" customHeight="1" x14ac:dyDescent="0.3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2.75" customHeight="1" x14ac:dyDescent="0.3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2.75" customHeight="1" x14ac:dyDescent="0.3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2.75" customHeight="1" x14ac:dyDescent="0.3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2.75" customHeight="1" x14ac:dyDescent="0.3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2.75" customHeight="1" x14ac:dyDescent="0.3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2.75" customHeight="1" x14ac:dyDescent="0.3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2.75" customHeight="1" x14ac:dyDescent="0.3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2.75" customHeight="1" x14ac:dyDescent="0.3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2.75" customHeight="1" x14ac:dyDescent="0.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2.75" customHeight="1" x14ac:dyDescent="0.3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2.75" customHeight="1" x14ac:dyDescent="0.3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2.75" customHeight="1" x14ac:dyDescent="0.3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2.75" customHeight="1" x14ac:dyDescent="0.3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2.75" customHeight="1" x14ac:dyDescent="0.3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2.75" customHeight="1" x14ac:dyDescent="0.3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2.75" customHeight="1" x14ac:dyDescent="0.3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2.75" customHeight="1" x14ac:dyDescent="0.3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2.75" customHeight="1" x14ac:dyDescent="0.3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2.75" customHeight="1" x14ac:dyDescent="0.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2.75" customHeight="1" x14ac:dyDescent="0.3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2.75" customHeight="1" x14ac:dyDescent="0.3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2.75" customHeight="1" x14ac:dyDescent="0.3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2.75" customHeight="1" x14ac:dyDescent="0.3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2.75" customHeight="1" x14ac:dyDescent="0.3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2.75" customHeight="1" x14ac:dyDescent="0.3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2.75" customHeight="1" x14ac:dyDescent="0.3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2.75" customHeight="1" x14ac:dyDescent="0.3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2.75" customHeight="1" x14ac:dyDescent="0.3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2.75" customHeight="1" x14ac:dyDescent="0.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2.75" customHeight="1" x14ac:dyDescent="0.3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2.75" customHeight="1" x14ac:dyDescent="0.3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2.75" customHeight="1" x14ac:dyDescent="0.3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2.75" customHeight="1" x14ac:dyDescent="0.3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2.75" customHeight="1" x14ac:dyDescent="0.3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2.75" customHeight="1" x14ac:dyDescent="0.3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2.75" customHeight="1" x14ac:dyDescent="0.3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2.75" customHeight="1" x14ac:dyDescent="0.3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2.75" customHeight="1" x14ac:dyDescent="0.3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2.75" customHeight="1" x14ac:dyDescent="0.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2.75" customHeight="1" x14ac:dyDescent="0.3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2.75" customHeight="1" x14ac:dyDescent="0.3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2.75" customHeight="1" x14ac:dyDescent="0.3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2.75" customHeight="1" x14ac:dyDescent="0.3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2.75" customHeight="1" x14ac:dyDescent="0.3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2.75" customHeight="1" x14ac:dyDescent="0.3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2.75" customHeight="1" x14ac:dyDescent="0.3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2.75" customHeight="1" x14ac:dyDescent="0.3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2.75" customHeight="1" x14ac:dyDescent="0.3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2.75" customHeight="1" x14ac:dyDescent="0.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2.75" customHeight="1" x14ac:dyDescent="0.3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2.75" customHeight="1" x14ac:dyDescent="0.3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2.75" customHeight="1" x14ac:dyDescent="0.3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2.75" customHeight="1" x14ac:dyDescent="0.3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2.75" customHeight="1" x14ac:dyDescent="0.3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2.75" customHeight="1" x14ac:dyDescent="0.3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2.75" customHeight="1" x14ac:dyDescent="0.3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2.75" customHeight="1" x14ac:dyDescent="0.3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2.75" customHeight="1" x14ac:dyDescent="0.3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2.75" customHeight="1" x14ac:dyDescent="0.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2.75" customHeight="1" x14ac:dyDescent="0.3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2.75" customHeight="1" x14ac:dyDescent="0.3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2.75" customHeight="1" x14ac:dyDescent="0.3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2.75" customHeight="1" x14ac:dyDescent="0.3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2.75" customHeight="1" x14ac:dyDescent="0.3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2.75" customHeight="1" x14ac:dyDescent="0.3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2.75" customHeight="1" x14ac:dyDescent="0.3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2.75" customHeight="1" x14ac:dyDescent="0.3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2.75" customHeight="1" x14ac:dyDescent="0.3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2.75" customHeight="1" x14ac:dyDescent="0.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2.75" customHeight="1" x14ac:dyDescent="0.3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2.75" customHeight="1" x14ac:dyDescent="0.3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2.75" customHeight="1" x14ac:dyDescent="0.3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2.75" customHeight="1" x14ac:dyDescent="0.3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2.75" customHeight="1" x14ac:dyDescent="0.3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2.75" customHeight="1" x14ac:dyDescent="0.3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2.75" customHeight="1" x14ac:dyDescent="0.3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2.75" customHeight="1" x14ac:dyDescent="0.3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2.75" customHeight="1" x14ac:dyDescent="0.3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2.75" customHeight="1" x14ac:dyDescent="0.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2.75" customHeight="1" x14ac:dyDescent="0.3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2.75" customHeight="1" x14ac:dyDescent="0.3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2.75" customHeight="1" x14ac:dyDescent="0.3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2.75" customHeight="1" x14ac:dyDescent="0.3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2.75" customHeight="1" x14ac:dyDescent="0.3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2.75" customHeight="1" x14ac:dyDescent="0.3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2.75" customHeight="1" x14ac:dyDescent="0.3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2.75" customHeight="1" x14ac:dyDescent="0.3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2.75" customHeight="1" x14ac:dyDescent="0.3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2.75" customHeight="1" x14ac:dyDescent="0.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2.75" customHeight="1" x14ac:dyDescent="0.3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2.75" customHeight="1" x14ac:dyDescent="0.3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2.75" customHeight="1" x14ac:dyDescent="0.3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2.75" customHeight="1" x14ac:dyDescent="0.3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2.75" customHeight="1" x14ac:dyDescent="0.3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2.75" customHeight="1" x14ac:dyDescent="0.3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2.75" customHeight="1" x14ac:dyDescent="0.3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2.75" customHeight="1" x14ac:dyDescent="0.3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2.75" customHeight="1" x14ac:dyDescent="0.3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2.75" customHeight="1" x14ac:dyDescent="0.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2.75" customHeight="1" x14ac:dyDescent="0.3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2.75" customHeight="1" x14ac:dyDescent="0.3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2.75" customHeight="1" x14ac:dyDescent="0.3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2.75" customHeight="1" x14ac:dyDescent="0.3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2.75" customHeight="1" x14ac:dyDescent="0.3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2.75" customHeight="1" x14ac:dyDescent="0.3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2.75" customHeight="1" x14ac:dyDescent="0.3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2.75" customHeight="1" x14ac:dyDescent="0.3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2.75" customHeight="1" x14ac:dyDescent="0.3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2.75" customHeight="1" x14ac:dyDescent="0.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2.75" customHeight="1" x14ac:dyDescent="0.3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2.75" customHeight="1" x14ac:dyDescent="0.3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2.75" customHeight="1" x14ac:dyDescent="0.3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2.75" customHeight="1" x14ac:dyDescent="0.3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2.75" customHeight="1" x14ac:dyDescent="0.3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2.75" customHeight="1" x14ac:dyDescent="0.3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2.75" customHeight="1" x14ac:dyDescent="0.3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2.75" customHeight="1" x14ac:dyDescent="0.3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2.75" customHeight="1" x14ac:dyDescent="0.3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2.75" customHeight="1" x14ac:dyDescent="0.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2.75" customHeight="1" x14ac:dyDescent="0.3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2.75" customHeight="1" x14ac:dyDescent="0.3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2.75" customHeight="1" x14ac:dyDescent="0.3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2.75" customHeight="1" x14ac:dyDescent="0.3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2.75" customHeight="1" x14ac:dyDescent="0.3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2.75" customHeight="1" x14ac:dyDescent="0.3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2.75" customHeight="1" x14ac:dyDescent="0.3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2.75" customHeight="1" x14ac:dyDescent="0.3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2.75" customHeight="1" x14ac:dyDescent="0.3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2.75" customHeight="1" x14ac:dyDescent="0.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2.75" customHeight="1" x14ac:dyDescent="0.3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2.75" customHeight="1" x14ac:dyDescent="0.3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2.75" customHeight="1" x14ac:dyDescent="0.3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2.75" customHeight="1" x14ac:dyDescent="0.3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2.75" customHeight="1" x14ac:dyDescent="0.3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2.75" customHeight="1" x14ac:dyDescent="0.3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2.75" customHeight="1" x14ac:dyDescent="0.3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2.75" customHeight="1" x14ac:dyDescent="0.3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2.75" customHeight="1" x14ac:dyDescent="0.3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2.75" customHeight="1" x14ac:dyDescent="0.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2.75" customHeight="1" x14ac:dyDescent="0.3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2.75" customHeight="1" x14ac:dyDescent="0.3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2.75" customHeight="1" x14ac:dyDescent="0.3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2.75" customHeight="1" x14ac:dyDescent="0.3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2.75" customHeight="1" x14ac:dyDescent="0.3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2.75" customHeight="1" x14ac:dyDescent="0.3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2.75" customHeight="1" x14ac:dyDescent="0.3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2.75" customHeight="1" x14ac:dyDescent="0.3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2.75" customHeight="1" x14ac:dyDescent="0.3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2.75" customHeight="1" x14ac:dyDescent="0.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2.75" customHeight="1" x14ac:dyDescent="0.3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2.75" customHeight="1" x14ac:dyDescent="0.3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2.75" customHeight="1" x14ac:dyDescent="0.3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2.75" customHeight="1" x14ac:dyDescent="0.3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2.75" customHeight="1" x14ac:dyDescent="0.3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2.75" customHeight="1" x14ac:dyDescent="0.3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2.75" customHeight="1" x14ac:dyDescent="0.3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2.75" customHeight="1" x14ac:dyDescent="0.3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2.75" customHeight="1" x14ac:dyDescent="0.3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2.75" customHeight="1" x14ac:dyDescent="0.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2.75" customHeight="1" x14ac:dyDescent="0.3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2.75" customHeight="1" x14ac:dyDescent="0.3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2.75" customHeight="1" x14ac:dyDescent="0.3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2.75" customHeight="1" x14ac:dyDescent="0.3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2.75" customHeight="1" x14ac:dyDescent="0.3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2.75" customHeight="1" x14ac:dyDescent="0.3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2.75" customHeight="1" x14ac:dyDescent="0.3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2.75" customHeight="1" x14ac:dyDescent="0.3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2.75" customHeight="1" x14ac:dyDescent="0.3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2.75" customHeight="1" x14ac:dyDescent="0.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2.75" customHeight="1" x14ac:dyDescent="0.3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2.75" customHeight="1" x14ac:dyDescent="0.3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2.75" customHeight="1" x14ac:dyDescent="0.3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2.75" customHeight="1" x14ac:dyDescent="0.3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2.75" customHeight="1" x14ac:dyDescent="0.3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2.75" customHeight="1" x14ac:dyDescent="0.3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2.75" customHeight="1" x14ac:dyDescent="0.3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2.75" customHeight="1" x14ac:dyDescent="0.3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2.75" customHeight="1" x14ac:dyDescent="0.3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2.75" customHeight="1" x14ac:dyDescent="0.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2.75" customHeight="1" x14ac:dyDescent="0.3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2.75" customHeight="1" x14ac:dyDescent="0.3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2.75" customHeight="1" x14ac:dyDescent="0.3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2.75" customHeight="1" x14ac:dyDescent="0.3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2.75" customHeight="1" x14ac:dyDescent="0.3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2.75" customHeight="1" x14ac:dyDescent="0.3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2.75" customHeight="1" x14ac:dyDescent="0.3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2.75" customHeight="1" x14ac:dyDescent="0.3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2.75" customHeight="1" x14ac:dyDescent="0.3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2.75" customHeight="1" x14ac:dyDescent="0.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2.75" customHeight="1" x14ac:dyDescent="0.3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2.75" customHeight="1" x14ac:dyDescent="0.3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2.75" customHeight="1" x14ac:dyDescent="0.3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2.75" customHeight="1" x14ac:dyDescent="0.3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2.75" customHeight="1" x14ac:dyDescent="0.3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2.75" customHeight="1" x14ac:dyDescent="0.3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2.75" customHeight="1" x14ac:dyDescent="0.3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2.75" customHeight="1" x14ac:dyDescent="0.3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2.75" customHeight="1" x14ac:dyDescent="0.3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2.75" customHeight="1" x14ac:dyDescent="0.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2.75" customHeight="1" x14ac:dyDescent="0.3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2.75" customHeight="1" x14ac:dyDescent="0.3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2.75" customHeight="1" x14ac:dyDescent="0.3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2.75" customHeight="1" x14ac:dyDescent="0.3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2.75" customHeight="1" x14ac:dyDescent="0.3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2.75" customHeight="1" x14ac:dyDescent="0.3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2.75" customHeight="1" x14ac:dyDescent="0.3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2.75" customHeight="1" x14ac:dyDescent="0.3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2.75" customHeight="1" x14ac:dyDescent="0.3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2.75" customHeight="1" x14ac:dyDescent="0.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2.75" customHeight="1" x14ac:dyDescent="0.3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2.75" customHeight="1" x14ac:dyDescent="0.3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2.75" customHeight="1" x14ac:dyDescent="0.3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2.75" customHeight="1" x14ac:dyDescent="0.3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2.75" customHeight="1" x14ac:dyDescent="0.3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2.75" customHeight="1" x14ac:dyDescent="0.3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workbookViewId="0">
      <selection activeCell="A14" sqref="A14:I14"/>
    </sheetView>
  </sheetViews>
  <sheetFormatPr defaultColWidth="14.44140625" defaultRowHeight="15" customHeight="1" x14ac:dyDescent="0.3"/>
  <cols>
    <col min="1" max="1" width="4.21875" style="97" customWidth="1"/>
    <col min="2" max="2" width="14" style="97" customWidth="1"/>
    <col min="3" max="3" width="13.6640625" style="97" customWidth="1"/>
    <col min="4" max="4" width="10.33203125" style="97" customWidth="1"/>
    <col min="5" max="5" width="9.6640625" style="97" customWidth="1"/>
    <col min="6" max="6" width="11" style="97" customWidth="1"/>
    <col min="7" max="7" width="9.44140625" style="97" customWidth="1"/>
    <col min="8" max="8" width="7.88671875" style="97" customWidth="1"/>
    <col min="9" max="9" width="22.21875" style="97" customWidth="1"/>
    <col min="10" max="10" width="14.44140625" style="97" customWidth="1"/>
    <col min="11" max="16384" width="14.44140625" style="97"/>
  </cols>
  <sheetData>
    <row r="1" spans="1:9" ht="14.25" customHeight="1" x14ac:dyDescent="0.3">
      <c r="A1" s="23" t="s">
        <v>8</v>
      </c>
      <c r="B1" s="24"/>
      <c r="C1" s="25"/>
      <c r="D1" s="6"/>
      <c r="E1" s="6"/>
      <c r="F1" s="6"/>
      <c r="G1" s="26"/>
      <c r="H1" s="26"/>
      <c r="I1" s="6"/>
    </row>
    <row r="2" spans="1:9" ht="14.25" customHeight="1" x14ac:dyDescent="0.3">
      <c r="A2" s="23" t="s">
        <v>9</v>
      </c>
      <c r="B2" s="24"/>
      <c r="C2" s="25"/>
      <c r="D2" s="6"/>
      <c r="E2" s="6"/>
      <c r="F2" s="6"/>
      <c r="G2" s="26"/>
      <c r="H2" s="26"/>
      <c r="I2" s="6"/>
    </row>
    <row r="3" spans="1:9" ht="14.25" customHeight="1" x14ac:dyDescent="0.3">
      <c r="A3" s="6"/>
      <c r="B3" s="27"/>
      <c r="C3" s="27"/>
      <c r="D3" s="27"/>
      <c r="E3" s="27"/>
      <c r="F3" s="27"/>
      <c r="G3" s="26"/>
      <c r="H3" s="26"/>
      <c r="I3" s="6"/>
    </row>
    <row r="4" spans="1:9" ht="18" customHeight="1" x14ac:dyDescent="0.3">
      <c r="A4" s="6"/>
      <c r="B4" s="163" t="s">
        <v>254</v>
      </c>
      <c r="C4" s="164"/>
      <c r="D4" s="164"/>
      <c r="E4" s="164"/>
      <c r="F4" s="164"/>
      <c r="G4" s="26"/>
      <c r="H4" s="26"/>
      <c r="I4" s="6"/>
    </row>
    <row r="5" spans="1:9" ht="14.25" customHeight="1" thickBot="1" x14ac:dyDescent="0.35">
      <c r="A5" s="175"/>
      <c r="B5" s="176"/>
      <c r="C5" s="176"/>
      <c r="D5" s="176"/>
      <c r="E5" s="176"/>
      <c r="F5" s="176"/>
      <c r="G5" s="177"/>
      <c r="H5" s="177"/>
      <c r="I5" s="175"/>
    </row>
    <row r="6" spans="1:9" ht="14.25" customHeight="1" thickBot="1" x14ac:dyDescent="0.35">
      <c r="A6" s="186" t="s">
        <v>11</v>
      </c>
      <c r="B6" s="187" t="s">
        <v>12</v>
      </c>
      <c r="C6" s="187" t="s">
        <v>13</v>
      </c>
      <c r="D6" s="187" t="s">
        <v>14</v>
      </c>
      <c r="E6" s="187" t="s">
        <v>15</v>
      </c>
      <c r="F6" s="187" t="s">
        <v>16</v>
      </c>
      <c r="G6" s="187" t="s">
        <v>17</v>
      </c>
      <c r="H6" s="187" t="s">
        <v>18</v>
      </c>
      <c r="I6" s="188" t="s">
        <v>19</v>
      </c>
    </row>
    <row r="7" spans="1:9" ht="14.25" customHeight="1" x14ac:dyDescent="0.3">
      <c r="A7" s="168">
        <v>1</v>
      </c>
      <c r="B7" s="169" t="s">
        <v>255</v>
      </c>
      <c r="C7" s="170" t="s">
        <v>256</v>
      </c>
      <c r="D7" s="171">
        <v>39547</v>
      </c>
      <c r="E7" s="172" t="s">
        <v>22</v>
      </c>
      <c r="F7" s="172" t="s">
        <v>23</v>
      </c>
      <c r="G7" s="173" t="s">
        <v>257</v>
      </c>
      <c r="H7" s="172" t="s">
        <v>62</v>
      </c>
      <c r="I7" s="174" t="s">
        <v>95</v>
      </c>
    </row>
    <row r="8" spans="1:9" ht="14.25" customHeight="1" x14ac:dyDescent="0.3">
      <c r="A8" s="32">
        <v>2</v>
      </c>
      <c r="B8" s="33" t="s">
        <v>49</v>
      </c>
      <c r="C8" s="34" t="s">
        <v>258</v>
      </c>
      <c r="D8" s="35">
        <v>40543</v>
      </c>
      <c r="E8" s="36" t="s">
        <v>22</v>
      </c>
      <c r="F8" s="36" t="s">
        <v>23</v>
      </c>
      <c r="G8" s="37" t="s">
        <v>259</v>
      </c>
      <c r="H8" s="36" t="s">
        <v>174</v>
      </c>
      <c r="I8" s="38" t="s">
        <v>95</v>
      </c>
    </row>
    <row r="9" spans="1:9" ht="14.25" customHeight="1" x14ac:dyDescent="0.3">
      <c r="A9" s="39"/>
      <c r="B9" s="33" t="s">
        <v>260</v>
      </c>
      <c r="C9" s="34" t="s">
        <v>261</v>
      </c>
      <c r="D9" s="35">
        <v>40424</v>
      </c>
      <c r="E9" s="36" t="s">
        <v>22</v>
      </c>
      <c r="F9" s="36" t="s">
        <v>23</v>
      </c>
      <c r="G9" s="37" t="s">
        <v>33</v>
      </c>
      <c r="H9" s="36" t="str">
        <f>IF(ISBLANK(G9),"",IF(G9&gt;0.0039599537037037,"",IF(G9&lt;=0.00288194444444444,"TSM",IF(G9&lt;=0.00298611111111111,"SM",IF(G9&lt;=0.00314814814814815,"KSM",IF(G9&lt;=0.00335648148148148,"I A",IF(G9&lt;=0.00361111111111111,"II A",IF(G9&lt;=0.0039599537037037,"III A"))))))))</f>
        <v/>
      </c>
      <c r="I9" s="38" t="s">
        <v>199</v>
      </c>
    </row>
    <row r="10" spans="1:9" ht="14.25" customHeight="1" x14ac:dyDescent="0.3">
      <c r="A10" s="40"/>
      <c r="B10" s="41"/>
      <c r="C10" s="40"/>
      <c r="D10" s="40"/>
      <c r="E10" s="40"/>
      <c r="F10" s="40"/>
      <c r="G10" s="42"/>
      <c r="H10" s="42"/>
      <c r="I10" s="40"/>
    </row>
    <row r="11" spans="1:9" ht="14.25" customHeight="1" x14ac:dyDescent="0.3">
      <c r="A11" s="6"/>
      <c r="B11" s="44"/>
      <c r="C11" s="6"/>
      <c r="D11" s="6"/>
      <c r="E11" s="6"/>
      <c r="F11" s="6"/>
      <c r="G11" s="26"/>
      <c r="H11" s="26"/>
      <c r="I11" s="6"/>
    </row>
    <row r="12" spans="1:9" ht="18" customHeight="1" x14ac:dyDescent="0.3">
      <c r="A12" s="6"/>
      <c r="B12" s="163" t="s">
        <v>262</v>
      </c>
      <c r="C12" s="164"/>
      <c r="D12" s="164"/>
      <c r="E12" s="164"/>
      <c r="F12" s="164"/>
      <c r="G12" s="26"/>
      <c r="H12" s="26"/>
      <c r="I12" s="6"/>
    </row>
    <row r="13" spans="1:9" ht="14.25" customHeight="1" thickBot="1" x14ac:dyDescent="0.35">
      <c r="A13" s="175"/>
      <c r="B13" s="176"/>
      <c r="C13" s="176"/>
      <c r="D13" s="176"/>
      <c r="E13" s="176"/>
      <c r="F13" s="176"/>
      <c r="G13" s="177"/>
      <c r="H13" s="177"/>
      <c r="I13" s="175"/>
    </row>
    <row r="14" spans="1:9" ht="14.25" customHeight="1" thickBot="1" x14ac:dyDescent="0.35">
      <c r="A14" s="186" t="s">
        <v>11</v>
      </c>
      <c r="B14" s="187" t="s">
        <v>12</v>
      </c>
      <c r="C14" s="187" t="s">
        <v>13</v>
      </c>
      <c r="D14" s="187" t="s">
        <v>14</v>
      </c>
      <c r="E14" s="187" t="s">
        <v>15</v>
      </c>
      <c r="F14" s="187" t="s">
        <v>16</v>
      </c>
      <c r="G14" s="187" t="s">
        <v>17</v>
      </c>
      <c r="H14" s="187" t="s">
        <v>18</v>
      </c>
      <c r="I14" s="188" t="s">
        <v>19</v>
      </c>
    </row>
    <row r="15" spans="1:9" ht="14.25" customHeight="1" x14ac:dyDescent="0.3">
      <c r="A15" s="168">
        <v>1</v>
      </c>
      <c r="B15" s="169" t="s">
        <v>263</v>
      </c>
      <c r="C15" s="170" t="s">
        <v>264</v>
      </c>
      <c r="D15" s="171">
        <v>39729</v>
      </c>
      <c r="E15" s="172" t="s">
        <v>22</v>
      </c>
      <c r="F15" s="172" t="s">
        <v>23</v>
      </c>
      <c r="G15" s="173" t="s">
        <v>265</v>
      </c>
      <c r="H15" s="172" t="s">
        <v>62</v>
      </c>
      <c r="I15" s="174" t="s">
        <v>266</v>
      </c>
    </row>
    <row r="16" spans="1:9" ht="14.25" customHeight="1" x14ac:dyDescent="0.3">
      <c r="A16" s="32">
        <v>2</v>
      </c>
      <c r="B16" s="33" t="s">
        <v>267</v>
      </c>
      <c r="C16" s="34" t="s">
        <v>268</v>
      </c>
      <c r="D16" s="35">
        <v>40177</v>
      </c>
      <c r="E16" s="36" t="s">
        <v>22</v>
      </c>
      <c r="F16" s="36" t="s">
        <v>23</v>
      </c>
      <c r="G16" s="37" t="s">
        <v>269</v>
      </c>
      <c r="H16" s="36" t="s">
        <v>62</v>
      </c>
      <c r="I16" s="38" t="s">
        <v>26</v>
      </c>
    </row>
    <row r="17" spans="1:9" ht="14.25" customHeight="1" x14ac:dyDescent="0.3">
      <c r="A17" s="40"/>
      <c r="B17" s="41"/>
      <c r="C17" s="40"/>
      <c r="D17" s="40"/>
      <c r="E17" s="40"/>
      <c r="F17" s="40"/>
      <c r="G17" s="42"/>
      <c r="H17" s="42"/>
      <c r="I17" s="40"/>
    </row>
  </sheetData>
  <mergeCells count="2">
    <mergeCell ref="B4:F4"/>
    <mergeCell ref="B12:F12"/>
  </mergeCells>
  <pageMargins left="0.25" right="0.25" top="0.75" bottom="0.75" header="0" footer="0"/>
  <pageSetup orientation="portrait"/>
  <headerFooter>
    <oddFooter>&amp;C&amp;"Helvetica Neue,Regular"&amp;12&amp;K000000&amp;P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workbookViewId="0">
      <selection activeCell="A15" sqref="A15:I15"/>
    </sheetView>
  </sheetViews>
  <sheetFormatPr defaultColWidth="14.44140625" defaultRowHeight="15" customHeight="1" x14ac:dyDescent="0.3"/>
  <cols>
    <col min="1" max="1" width="5.44140625" style="98" customWidth="1"/>
    <col min="2" max="2" width="12.33203125" style="98" customWidth="1"/>
    <col min="3" max="3" width="14" style="98" customWidth="1"/>
    <col min="4" max="4" width="10.6640625" style="98" customWidth="1"/>
    <col min="5" max="5" width="8.6640625" style="98" customWidth="1"/>
    <col min="6" max="6" width="11" style="98" customWidth="1"/>
    <col min="7" max="8" width="8.88671875" style="98" customWidth="1"/>
    <col min="9" max="9" width="12.21875" style="98" customWidth="1"/>
    <col min="10" max="11" width="8.6640625" style="98" customWidth="1"/>
    <col min="12" max="12" width="14.44140625" style="98" customWidth="1"/>
    <col min="13" max="16384" width="14.44140625" style="98"/>
  </cols>
  <sheetData>
    <row r="1" spans="1:11" ht="14.25" customHeight="1" x14ac:dyDescent="0.3">
      <c r="A1" s="23" t="s">
        <v>8</v>
      </c>
      <c r="B1" s="24"/>
      <c r="C1" s="25"/>
      <c r="D1" s="6"/>
      <c r="E1" s="6"/>
      <c r="F1" s="6"/>
      <c r="G1" s="26"/>
      <c r="H1" s="26"/>
      <c r="I1" s="6"/>
      <c r="J1" s="6"/>
      <c r="K1" s="6"/>
    </row>
    <row r="2" spans="1:11" ht="14.25" customHeight="1" x14ac:dyDescent="0.3">
      <c r="A2" s="23" t="s">
        <v>9</v>
      </c>
      <c r="B2" s="24"/>
      <c r="C2" s="25"/>
      <c r="D2" s="6"/>
      <c r="E2" s="6"/>
      <c r="F2" s="6"/>
      <c r="G2" s="26"/>
      <c r="H2" s="26"/>
      <c r="I2" s="6"/>
      <c r="J2" s="6"/>
      <c r="K2" s="6"/>
    </row>
    <row r="3" spans="1:11" ht="14.25" customHeight="1" x14ac:dyDescent="0.3">
      <c r="A3" s="6"/>
      <c r="B3" s="45"/>
      <c r="C3" s="45"/>
      <c r="D3" s="45"/>
      <c r="E3" s="6"/>
      <c r="F3" s="6"/>
      <c r="G3" s="26"/>
      <c r="H3" s="26"/>
      <c r="I3" s="6"/>
      <c r="J3" s="6"/>
      <c r="K3" s="6"/>
    </row>
    <row r="4" spans="1:11" ht="16.5" customHeight="1" x14ac:dyDescent="0.3">
      <c r="A4" s="6"/>
      <c r="B4" s="47" t="s">
        <v>270</v>
      </c>
      <c r="C4" s="45"/>
      <c r="D4" s="45"/>
      <c r="E4" s="6"/>
      <c r="F4" s="6"/>
      <c r="G4" s="26"/>
      <c r="H4" s="26"/>
      <c r="I4" s="6"/>
      <c r="J4" s="6"/>
      <c r="K4" s="6"/>
    </row>
    <row r="5" spans="1:11" ht="14.25" customHeight="1" thickBot="1" x14ac:dyDescent="0.35">
      <c r="A5" s="175"/>
      <c r="B5" s="221"/>
      <c r="C5" s="175"/>
      <c r="D5" s="175"/>
      <c r="E5" s="175"/>
      <c r="F5" s="175"/>
      <c r="G5" s="177"/>
      <c r="H5" s="177"/>
      <c r="I5" s="175"/>
      <c r="J5" s="6"/>
      <c r="K5" s="6"/>
    </row>
    <row r="6" spans="1:11" ht="14.25" customHeight="1" thickBot="1" x14ac:dyDescent="0.35">
      <c r="A6" s="186" t="s">
        <v>11</v>
      </c>
      <c r="B6" s="187" t="s">
        <v>12</v>
      </c>
      <c r="C6" s="187" t="s">
        <v>13</v>
      </c>
      <c r="D6" s="187" t="s">
        <v>14</v>
      </c>
      <c r="E6" s="187" t="s">
        <v>15</v>
      </c>
      <c r="F6" s="187" t="s">
        <v>16</v>
      </c>
      <c r="G6" s="187" t="s">
        <v>66</v>
      </c>
      <c r="H6" s="187" t="s">
        <v>18</v>
      </c>
      <c r="I6" s="188" t="s">
        <v>19</v>
      </c>
      <c r="J6" s="194"/>
      <c r="K6" s="6"/>
    </row>
    <row r="7" spans="1:11" ht="14.25" customHeight="1" x14ac:dyDescent="0.3">
      <c r="A7" s="168">
        <v>1</v>
      </c>
      <c r="B7" s="169" t="s">
        <v>271</v>
      </c>
      <c r="C7" s="170" t="s">
        <v>272</v>
      </c>
      <c r="D7" s="171">
        <v>37677</v>
      </c>
      <c r="E7" s="172" t="s">
        <v>22</v>
      </c>
      <c r="F7" s="172" t="s">
        <v>23</v>
      </c>
      <c r="G7" s="222">
        <v>53.6</v>
      </c>
      <c r="H7" s="172" t="s">
        <v>46</v>
      </c>
      <c r="I7" s="174" t="s">
        <v>75</v>
      </c>
      <c r="J7" s="71"/>
      <c r="K7" s="6"/>
    </row>
    <row r="8" spans="1:11" ht="14.25" customHeight="1" x14ac:dyDescent="0.3">
      <c r="A8" s="32">
        <v>2</v>
      </c>
      <c r="B8" s="33" t="s">
        <v>273</v>
      </c>
      <c r="C8" s="34" t="s">
        <v>274</v>
      </c>
      <c r="D8" s="50">
        <v>32584</v>
      </c>
      <c r="E8" s="36" t="s">
        <v>22</v>
      </c>
      <c r="F8" s="76"/>
      <c r="G8" s="100">
        <v>57.52</v>
      </c>
      <c r="H8" s="36" t="s">
        <v>62</v>
      </c>
      <c r="I8" s="51"/>
      <c r="J8" s="71"/>
      <c r="K8" s="6"/>
    </row>
    <row r="9" spans="1:11" ht="14.25" customHeight="1" x14ac:dyDescent="0.3">
      <c r="A9" s="32">
        <v>3</v>
      </c>
      <c r="B9" s="33" t="s">
        <v>275</v>
      </c>
      <c r="C9" s="34" t="s">
        <v>276</v>
      </c>
      <c r="D9" s="50">
        <v>33347</v>
      </c>
      <c r="E9" s="36" t="s">
        <v>22</v>
      </c>
      <c r="F9" s="76"/>
      <c r="G9" s="100">
        <v>57.88</v>
      </c>
      <c r="H9" s="36" t="s">
        <v>62</v>
      </c>
      <c r="I9" s="51"/>
      <c r="J9" s="101"/>
      <c r="K9" s="78"/>
    </row>
    <row r="10" spans="1:11" ht="14.25" customHeight="1" x14ac:dyDescent="0.3">
      <c r="A10" s="32">
        <v>4</v>
      </c>
      <c r="B10" s="33" t="s">
        <v>197</v>
      </c>
      <c r="C10" s="34" t="s">
        <v>277</v>
      </c>
      <c r="D10" s="35">
        <v>39822</v>
      </c>
      <c r="E10" s="36" t="s">
        <v>22</v>
      </c>
      <c r="F10" s="36" t="s">
        <v>23</v>
      </c>
      <c r="G10" s="37" t="s">
        <v>278</v>
      </c>
      <c r="H10" s="36" t="s">
        <v>174</v>
      </c>
      <c r="I10" s="38" t="s">
        <v>199</v>
      </c>
      <c r="J10" s="71"/>
      <c r="K10" s="6"/>
    </row>
    <row r="11" spans="1:11" ht="14.25" customHeight="1" x14ac:dyDescent="0.3">
      <c r="A11" s="40"/>
      <c r="B11" s="41"/>
      <c r="C11" s="40"/>
      <c r="D11" s="40"/>
      <c r="E11" s="40"/>
      <c r="F11" s="40"/>
      <c r="G11" s="42"/>
      <c r="H11" s="42"/>
      <c r="I11" s="40"/>
      <c r="J11" s="6"/>
      <c r="K11" s="6"/>
    </row>
    <row r="12" spans="1:11" ht="14.25" customHeight="1" x14ac:dyDescent="0.3">
      <c r="A12" s="6"/>
      <c r="B12" s="44"/>
      <c r="C12" s="6"/>
      <c r="D12" s="6"/>
      <c r="E12" s="6"/>
      <c r="F12" s="6"/>
      <c r="G12" s="26"/>
      <c r="H12" s="26"/>
      <c r="I12" s="6"/>
      <c r="J12" s="6"/>
      <c r="K12" s="6"/>
    </row>
    <row r="13" spans="1:11" ht="18.75" customHeight="1" x14ac:dyDescent="0.3">
      <c r="A13" s="6"/>
      <c r="B13" s="47" t="s">
        <v>279</v>
      </c>
      <c r="C13" s="45"/>
      <c r="D13" s="45"/>
      <c r="E13" s="6"/>
      <c r="F13" s="6"/>
      <c r="G13" s="26"/>
      <c r="H13" s="26"/>
      <c r="I13" s="6"/>
      <c r="J13" s="6"/>
      <c r="K13" s="6"/>
    </row>
    <row r="14" spans="1:11" ht="14.25" customHeight="1" thickBot="1" x14ac:dyDescent="0.35">
      <c r="A14" s="175"/>
      <c r="B14" s="221"/>
      <c r="C14" s="175"/>
      <c r="D14" s="175"/>
      <c r="E14" s="175"/>
      <c r="F14" s="175"/>
      <c r="G14" s="177"/>
      <c r="H14" s="177"/>
      <c r="I14" s="175"/>
      <c r="J14" s="6"/>
      <c r="K14" s="6"/>
    </row>
    <row r="15" spans="1:11" ht="14.25" customHeight="1" thickBot="1" x14ac:dyDescent="0.35">
      <c r="A15" s="186" t="s">
        <v>11</v>
      </c>
      <c r="B15" s="187" t="s">
        <v>12</v>
      </c>
      <c r="C15" s="187" t="s">
        <v>13</v>
      </c>
      <c r="D15" s="187" t="s">
        <v>14</v>
      </c>
      <c r="E15" s="187" t="s">
        <v>15</v>
      </c>
      <c r="F15" s="187" t="s">
        <v>16</v>
      </c>
      <c r="G15" s="187" t="s">
        <v>66</v>
      </c>
      <c r="H15" s="187" t="s">
        <v>18</v>
      </c>
      <c r="I15" s="188" t="s">
        <v>19</v>
      </c>
      <c r="J15" s="194"/>
      <c r="K15" s="6"/>
    </row>
    <row r="16" spans="1:11" ht="14.25" customHeight="1" x14ac:dyDescent="0.3">
      <c r="A16" s="168">
        <v>1</v>
      </c>
      <c r="B16" s="169" t="s">
        <v>280</v>
      </c>
      <c r="C16" s="170" t="s">
        <v>281</v>
      </c>
      <c r="D16" s="171">
        <v>40003</v>
      </c>
      <c r="E16" s="172" t="s">
        <v>22</v>
      </c>
      <c r="F16" s="172" t="s">
        <v>23</v>
      </c>
      <c r="G16" s="173" t="s">
        <v>282</v>
      </c>
      <c r="H16" s="172" t="s">
        <v>62</v>
      </c>
      <c r="I16" s="174" t="s">
        <v>95</v>
      </c>
      <c r="J16" s="71"/>
      <c r="K16" s="6"/>
    </row>
    <row r="17" spans="1:11" ht="14.25" customHeight="1" x14ac:dyDescent="0.3">
      <c r="A17" s="32">
        <v>3</v>
      </c>
      <c r="B17" s="33" t="s">
        <v>283</v>
      </c>
      <c r="C17" s="34" t="s">
        <v>284</v>
      </c>
      <c r="D17" s="35">
        <v>40000</v>
      </c>
      <c r="E17" s="36" t="s">
        <v>22</v>
      </c>
      <c r="F17" s="36" t="s">
        <v>23</v>
      </c>
      <c r="G17" s="37" t="s">
        <v>285</v>
      </c>
      <c r="H17" s="36" t="s">
        <v>62</v>
      </c>
      <c r="I17" s="38" t="s">
        <v>95</v>
      </c>
      <c r="J17" s="71"/>
      <c r="K17" s="6"/>
    </row>
    <row r="18" spans="1:11" ht="14.25" customHeight="1" x14ac:dyDescent="0.3">
      <c r="A18" s="32">
        <v>2</v>
      </c>
      <c r="B18" s="33" t="s">
        <v>160</v>
      </c>
      <c r="C18" s="34" t="s">
        <v>286</v>
      </c>
      <c r="D18" s="35">
        <v>39872</v>
      </c>
      <c r="E18" s="36" t="s">
        <v>22</v>
      </c>
      <c r="F18" s="36" t="s">
        <v>23</v>
      </c>
      <c r="G18" s="37" t="s">
        <v>287</v>
      </c>
      <c r="H18" s="36" t="s">
        <v>174</v>
      </c>
      <c r="I18" s="38" t="s">
        <v>95</v>
      </c>
      <c r="J18" s="71"/>
      <c r="K18" s="6"/>
    </row>
    <row r="19" spans="1:11" ht="14.25" customHeight="1" x14ac:dyDescent="0.3">
      <c r="A19" s="32">
        <v>4</v>
      </c>
      <c r="B19" s="33" t="s">
        <v>288</v>
      </c>
      <c r="C19" s="34" t="s">
        <v>289</v>
      </c>
      <c r="D19" s="35">
        <v>40649</v>
      </c>
      <c r="E19" s="36" t="s">
        <v>22</v>
      </c>
      <c r="F19" s="36" t="s">
        <v>23</v>
      </c>
      <c r="G19" s="37" t="s">
        <v>290</v>
      </c>
      <c r="H19" s="36" t="s">
        <v>25</v>
      </c>
      <c r="I19" s="38" t="s">
        <v>26</v>
      </c>
      <c r="J19" s="71"/>
      <c r="K19" s="6"/>
    </row>
    <row r="20" spans="1:11" ht="14.25" customHeight="1" x14ac:dyDescent="0.3">
      <c r="A20" s="40"/>
      <c r="B20" s="41"/>
      <c r="C20" s="40"/>
      <c r="D20" s="40"/>
      <c r="E20" s="40"/>
      <c r="F20" s="40"/>
      <c r="G20" s="42"/>
      <c r="H20" s="42"/>
      <c r="I20" s="40"/>
      <c r="J20" s="6"/>
      <c r="K20" s="6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tabSelected="1" workbookViewId="0">
      <selection activeCell="A7" sqref="A7:I7"/>
    </sheetView>
  </sheetViews>
  <sheetFormatPr defaultColWidth="14.44140625" defaultRowHeight="15" customHeight="1" x14ac:dyDescent="0.3"/>
  <cols>
    <col min="1" max="1" width="5.21875" style="102" customWidth="1"/>
    <col min="2" max="2" width="13.44140625" style="102" customWidth="1"/>
    <col min="3" max="3" width="12.33203125" style="102" customWidth="1"/>
    <col min="4" max="4" width="10.33203125" style="102" customWidth="1"/>
    <col min="5" max="5" width="10.21875" style="102" customWidth="1"/>
    <col min="6" max="6" width="13.6640625" style="102" customWidth="1"/>
    <col min="7" max="7" width="9.44140625" style="102" customWidth="1"/>
    <col min="8" max="8" width="6.6640625" style="102" customWidth="1"/>
    <col min="9" max="9" width="17.88671875" style="102" customWidth="1"/>
    <col min="10" max="10" width="14.44140625" style="102" customWidth="1"/>
    <col min="11" max="16384" width="14.44140625" style="102"/>
  </cols>
  <sheetData>
    <row r="1" spans="1:9" ht="14.25" customHeight="1" x14ac:dyDescent="0.3">
      <c r="A1" s="23" t="s">
        <v>8</v>
      </c>
      <c r="B1" s="24"/>
      <c r="C1" s="25"/>
      <c r="D1" s="6"/>
      <c r="E1" s="6"/>
      <c r="F1" s="6"/>
      <c r="G1" s="86"/>
      <c r="H1" s="26"/>
      <c r="I1" s="6"/>
    </row>
    <row r="2" spans="1:9" ht="14.25" customHeight="1" x14ac:dyDescent="0.3">
      <c r="A2" s="23" t="s">
        <v>9</v>
      </c>
      <c r="B2" s="24"/>
      <c r="C2" s="25"/>
      <c r="D2" s="6"/>
      <c r="E2" s="6"/>
      <c r="F2" s="6"/>
      <c r="G2" s="86"/>
      <c r="H2" s="26"/>
      <c r="I2" s="6"/>
    </row>
    <row r="3" spans="1:9" ht="14.25" customHeight="1" x14ac:dyDescent="0.3">
      <c r="A3" s="67"/>
      <c r="B3" s="27"/>
      <c r="C3" s="27"/>
      <c r="D3" s="27"/>
      <c r="E3" s="27"/>
      <c r="F3" s="6"/>
      <c r="G3" s="86"/>
      <c r="H3" s="26"/>
      <c r="I3" s="6"/>
    </row>
    <row r="4" spans="1:9" ht="17.25" customHeight="1" x14ac:dyDescent="0.3">
      <c r="A4" s="67"/>
      <c r="B4" s="163" t="s">
        <v>291</v>
      </c>
      <c r="C4" s="164"/>
      <c r="D4" s="164"/>
      <c r="E4" s="164"/>
      <c r="F4" s="6"/>
      <c r="G4" s="86"/>
      <c r="H4" s="26"/>
      <c r="I4" s="6"/>
    </row>
    <row r="5" spans="1:9" ht="14.25" customHeight="1" x14ac:dyDescent="0.3">
      <c r="A5" s="67"/>
      <c r="B5" s="103"/>
      <c r="C5" s="67"/>
      <c r="D5" s="67"/>
      <c r="E5" s="6"/>
      <c r="F5" s="6"/>
      <c r="G5" s="86"/>
      <c r="H5" s="26"/>
      <c r="I5" s="6"/>
    </row>
    <row r="6" spans="1:9" ht="14.25" customHeight="1" thickBot="1" x14ac:dyDescent="0.35">
      <c r="A6" s="190"/>
      <c r="B6" s="181"/>
      <c r="C6" s="182"/>
      <c r="D6" s="190"/>
      <c r="E6" s="175"/>
      <c r="F6" s="175"/>
      <c r="G6" s="223"/>
      <c r="H6" s="177"/>
      <c r="I6" s="175"/>
    </row>
    <row r="7" spans="1:9" ht="14.25" customHeight="1" thickBot="1" x14ac:dyDescent="0.35">
      <c r="A7" s="186" t="s">
        <v>11</v>
      </c>
      <c r="B7" s="187" t="s">
        <v>12</v>
      </c>
      <c r="C7" s="187" t="s">
        <v>13</v>
      </c>
      <c r="D7" s="187" t="s">
        <v>14</v>
      </c>
      <c r="E7" s="187" t="s">
        <v>15</v>
      </c>
      <c r="F7" s="187" t="s">
        <v>16</v>
      </c>
      <c r="G7" s="187" t="s">
        <v>66</v>
      </c>
      <c r="H7" s="187" t="s">
        <v>18</v>
      </c>
      <c r="I7" s="188" t="s">
        <v>19</v>
      </c>
    </row>
    <row r="8" spans="1:9" ht="14.25" customHeight="1" x14ac:dyDescent="0.3">
      <c r="A8" s="168">
        <v>1</v>
      </c>
      <c r="B8" s="169" t="s">
        <v>31</v>
      </c>
      <c r="C8" s="170" t="s">
        <v>292</v>
      </c>
      <c r="D8" s="172" t="s">
        <v>293</v>
      </c>
      <c r="E8" s="172" t="s">
        <v>22</v>
      </c>
      <c r="F8" s="172" t="s">
        <v>23</v>
      </c>
      <c r="G8" s="185">
        <v>26.63</v>
      </c>
      <c r="H8" s="172" t="str">
        <f t="shared" ref="H8:H20" si="0">IF(ISBLANK(G8),"",IF(G8&gt;31.24,"",IF(G8&lt;=23.3,"TSM",IF(G8&lt;=24.24,"SM",IF(G8&lt;=25.45,"KSM",IF(G8&lt;=26.85,"I A",IF(G8&lt;=28.74,"II A",IF(G8&lt;=31.24,"III A"))))))))</f>
        <v>I A</v>
      </c>
      <c r="I8" s="174" t="s">
        <v>294</v>
      </c>
    </row>
    <row r="9" spans="1:9" ht="14.25" customHeight="1" x14ac:dyDescent="0.3">
      <c r="A9" s="32">
        <v>2</v>
      </c>
      <c r="B9" s="33" t="s">
        <v>295</v>
      </c>
      <c r="C9" s="34" t="s">
        <v>296</v>
      </c>
      <c r="D9" s="35">
        <v>40696</v>
      </c>
      <c r="E9" s="36" t="s">
        <v>22</v>
      </c>
      <c r="F9" s="36" t="s">
        <v>23</v>
      </c>
      <c r="G9" s="100">
        <v>28.62</v>
      </c>
      <c r="H9" s="36" t="str">
        <f t="shared" si="0"/>
        <v>II A</v>
      </c>
      <c r="I9" s="38" t="s">
        <v>297</v>
      </c>
    </row>
    <row r="10" spans="1:9" ht="14.25" customHeight="1" x14ac:dyDescent="0.3">
      <c r="A10" s="32">
        <v>3</v>
      </c>
      <c r="B10" s="33" t="s">
        <v>298</v>
      </c>
      <c r="C10" s="34" t="s">
        <v>299</v>
      </c>
      <c r="D10" s="35">
        <v>40131</v>
      </c>
      <c r="E10" s="36" t="s">
        <v>22</v>
      </c>
      <c r="F10" s="36" t="s">
        <v>23</v>
      </c>
      <c r="G10" s="52">
        <v>28.75</v>
      </c>
      <c r="H10" s="36" t="str">
        <f t="shared" si="0"/>
        <v>III A</v>
      </c>
      <c r="I10" s="38" t="s">
        <v>297</v>
      </c>
    </row>
    <row r="11" spans="1:9" ht="14.25" customHeight="1" x14ac:dyDescent="0.3">
      <c r="A11" s="32">
        <v>4</v>
      </c>
      <c r="B11" s="33" t="s">
        <v>295</v>
      </c>
      <c r="C11" s="34" t="s">
        <v>300</v>
      </c>
      <c r="D11" s="35">
        <v>40801</v>
      </c>
      <c r="E11" s="36" t="s">
        <v>22</v>
      </c>
      <c r="F11" s="36" t="s">
        <v>23</v>
      </c>
      <c r="G11" s="100">
        <v>28.87</v>
      </c>
      <c r="H11" s="36" t="str">
        <f t="shared" si="0"/>
        <v>III A</v>
      </c>
      <c r="I11" s="38" t="s">
        <v>199</v>
      </c>
    </row>
    <row r="12" spans="1:9" ht="14.25" customHeight="1" x14ac:dyDescent="0.3">
      <c r="A12" s="32">
        <v>5</v>
      </c>
      <c r="B12" s="33" t="s">
        <v>301</v>
      </c>
      <c r="C12" s="34" t="s">
        <v>302</v>
      </c>
      <c r="D12" s="35">
        <v>39662</v>
      </c>
      <c r="E12" s="36" t="s">
        <v>22</v>
      </c>
      <c r="F12" s="36" t="s">
        <v>23</v>
      </c>
      <c r="G12" s="52">
        <v>28.89</v>
      </c>
      <c r="H12" s="36" t="str">
        <f t="shared" si="0"/>
        <v>III A</v>
      </c>
      <c r="I12" s="38" t="s">
        <v>95</v>
      </c>
    </row>
    <row r="13" spans="1:9" ht="14.25" customHeight="1" x14ac:dyDescent="0.3">
      <c r="A13" s="32">
        <v>6</v>
      </c>
      <c r="B13" s="33" t="s">
        <v>160</v>
      </c>
      <c r="C13" s="34" t="s">
        <v>303</v>
      </c>
      <c r="D13" s="35">
        <v>40809</v>
      </c>
      <c r="E13" s="36" t="s">
        <v>22</v>
      </c>
      <c r="F13" s="36" t="s">
        <v>23</v>
      </c>
      <c r="G13" s="100">
        <v>28.93</v>
      </c>
      <c r="H13" s="36" t="str">
        <f t="shared" si="0"/>
        <v>III A</v>
      </c>
      <c r="I13" s="38" t="s">
        <v>199</v>
      </c>
    </row>
    <row r="14" spans="1:9" ht="14.25" customHeight="1" x14ac:dyDescent="0.3">
      <c r="A14" s="32">
        <v>7</v>
      </c>
      <c r="B14" s="33" t="s">
        <v>304</v>
      </c>
      <c r="C14" s="34" t="s">
        <v>305</v>
      </c>
      <c r="D14" s="35">
        <v>38979</v>
      </c>
      <c r="E14" s="36" t="s">
        <v>22</v>
      </c>
      <c r="F14" s="36" t="s">
        <v>23</v>
      </c>
      <c r="G14" s="52">
        <v>29.2</v>
      </c>
      <c r="H14" s="36" t="str">
        <f t="shared" si="0"/>
        <v>III A</v>
      </c>
      <c r="I14" s="38" t="s">
        <v>81</v>
      </c>
    </row>
    <row r="15" spans="1:9" ht="14.25" customHeight="1" x14ac:dyDescent="0.3">
      <c r="A15" s="32">
        <v>8</v>
      </c>
      <c r="B15" s="33" t="s">
        <v>41</v>
      </c>
      <c r="C15" s="34" t="s">
        <v>306</v>
      </c>
      <c r="D15" s="35">
        <v>39602</v>
      </c>
      <c r="E15" s="36" t="s">
        <v>22</v>
      </c>
      <c r="F15" s="36" t="s">
        <v>23</v>
      </c>
      <c r="G15" s="52">
        <v>29.35</v>
      </c>
      <c r="H15" s="36" t="str">
        <f t="shared" si="0"/>
        <v>III A</v>
      </c>
      <c r="I15" s="38" t="s">
        <v>297</v>
      </c>
    </row>
    <row r="16" spans="1:9" ht="14.25" customHeight="1" x14ac:dyDescent="0.3">
      <c r="A16" s="32">
        <v>9</v>
      </c>
      <c r="B16" s="33" t="s">
        <v>307</v>
      </c>
      <c r="C16" s="34" t="s">
        <v>308</v>
      </c>
      <c r="D16" s="50">
        <v>39813</v>
      </c>
      <c r="E16" s="36" t="s">
        <v>22</v>
      </c>
      <c r="F16" s="36" t="s">
        <v>23</v>
      </c>
      <c r="G16" s="52">
        <v>29.43</v>
      </c>
      <c r="H16" s="36" t="str">
        <f t="shared" si="0"/>
        <v>III A</v>
      </c>
      <c r="I16" s="38" t="s">
        <v>51</v>
      </c>
    </row>
    <row r="17" spans="1:9" ht="14.25" customHeight="1" x14ac:dyDescent="0.3">
      <c r="A17" s="32">
        <v>10</v>
      </c>
      <c r="B17" s="33" t="s">
        <v>309</v>
      </c>
      <c r="C17" s="34" t="s">
        <v>310</v>
      </c>
      <c r="D17" s="35">
        <v>39745</v>
      </c>
      <c r="E17" s="36" t="s">
        <v>22</v>
      </c>
      <c r="F17" s="36" t="s">
        <v>23</v>
      </c>
      <c r="G17" s="52">
        <v>30.31</v>
      </c>
      <c r="H17" s="36" t="str">
        <f t="shared" si="0"/>
        <v>III A</v>
      </c>
      <c r="I17" s="38" t="s">
        <v>297</v>
      </c>
    </row>
    <row r="18" spans="1:9" ht="14.25" customHeight="1" x14ac:dyDescent="0.3">
      <c r="A18" s="32">
        <v>11</v>
      </c>
      <c r="B18" s="33" t="s">
        <v>311</v>
      </c>
      <c r="C18" s="34" t="s">
        <v>312</v>
      </c>
      <c r="D18" s="35">
        <v>39758</v>
      </c>
      <c r="E18" s="36" t="s">
        <v>22</v>
      </c>
      <c r="F18" s="36" t="s">
        <v>23</v>
      </c>
      <c r="G18" s="52">
        <v>30.9</v>
      </c>
      <c r="H18" s="36" t="str">
        <f t="shared" si="0"/>
        <v>III A</v>
      </c>
      <c r="I18" s="38" t="s">
        <v>297</v>
      </c>
    </row>
    <row r="19" spans="1:9" ht="14.25" customHeight="1" x14ac:dyDescent="0.3">
      <c r="A19" s="32">
        <v>12</v>
      </c>
      <c r="B19" s="33" t="s">
        <v>313</v>
      </c>
      <c r="C19" s="34" t="s">
        <v>314</v>
      </c>
      <c r="D19" s="35">
        <v>39143</v>
      </c>
      <c r="E19" s="36" t="s">
        <v>22</v>
      </c>
      <c r="F19" s="36" t="s">
        <v>23</v>
      </c>
      <c r="G19" s="52">
        <v>31.04</v>
      </c>
      <c r="H19" s="36" t="str">
        <f t="shared" si="0"/>
        <v>III A</v>
      </c>
      <c r="I19" s="38" t="s">
        <v>81</v>
      </c>
    </row>
    <row r="20" spans="1:9" ht="14.25" customHeight="1" x14ac:dyDescent="0.3">
      <c r="A20" s="32">
        <v>13</v>
      </c>
      <c r="B20" s="33" t="s">
        <v>295</v>
      </c>
      <c r="C20" s="34" t="s">
        <v>141</v>
      </c>
      <c r="D20" s="35">
        <v>40379</v>
      </c>
      <c r="E20" s="36" t="s">
        <v>90</v>
      </c>
      <c r="F20" s="36" t="s">
        <v>91</v>
      </c>
      <c r="G20" s="99">
        <v>31.2</v>
      </c>
      <c r="H20" s="36" t="str">
        <f t="shared" si="0"/>
        <v>III A</v>
      </c>
      <c r="I20" s="38" t="s">
        <v>92</v>
      </c>
    </row>
    <row r="21" spans="1:9" ht="14.25" customHeight="1" x14ac:dyDescent="0.3">
      <c r="A21" s="32">
        <v>14</v>
      </c>
      <c r="B21" s="33" t="s">
        <v>41</v>
      </c>
      <c r="C21" s="34" t="s">
        <v>315</v>
      </c>
      <c r="D21" s="35">
        <v>40164</v>
      </c>
      <c r="E21" s="36" t="s">
        <v>22</v>
      </c>
      <c r="F21" s="36" t="s">
        <v>23</v>
      </c>
      <c r="G21" s="52">
        <v>31.54</v>
      </c>
      <c r="H21" s="36" t="s">
        <v>174</v>
      </c>
      <c r="I21" s="38" t="s">
        <v>95</v>
      </c>
    </row>
    <row r="22" spans="1:9" ht="14.25" customHeight="1" x14ac:dyDescent="0.3">
      <c r="A22" s="32">
        <v>15</v>
      </c>
      <c r="B22" s="33" t="s">
        <v>41</v>
      </c>
      <c r="C22" s="34" t="s">
        <v>316</v>
      </c>
      <c r="D22" s="35">
        <v>39960</v>
      </c>
      <c r="E22" s="36" t="s">
        <v>22</v>
      </c>
      <c r="F22" s="36" t="s">
        <v>23</v>
      </c>
      <c r="G22" s="52">
        <v>31.7</v>
      </c>
      <c r="H22" s="36" t="s">
        <v>174</v>
      </c>
      <c r="I22" s="38" t="s">
        <v>95</v>
      </c>
    </row>
    <row r="23" spans="1:9" ht="14.25" customHeight="1" x14ac:dyDescent="0.3">
      <c r="A23" s="32">
        <v>16</v>
      </c>
      <c r="B23" s="33" t="s">
        <v>113</v>
      </c>
      <c r="C23" s="34" t="s">
        <v>317</v>
      </c>
      <c r="D23" s="35">
        <v>40283</v>
      </c>
      <c r="E23" s="36" t="s">
        <v>22</v>
      </c>
      <c r="F23" s="36" t="s">
        <v>23</v>
      </c>
      <c r="G23" s="100">
        <v>31.88</v>
      </c>
      <c r="H23" s="36" t="s">
        <v>174</v>
      </c>
      <c r="I23" s="38" t="s">
        <v>95</v>
      </c>
    </row>
    <row r="24" spans="1:9" ht="14.25" customHeight="1" x14ac:dyDescent="0.3">
      <c r="A24" s="32">
        <v>17</v>
      </c>
      <c r="B24" s="33" t="s">
        <v>318</v>
      </c>
      <c r="C24" s="34" t="s">
        <v>319</v>
      </c>
      <c r="D24" s="35">
        <v>40730</v>
      </c>
      <c r="E24" s="36" t="s">
        <v>22</v>
      </c>
      <c r="F24" s="36" t="s">
        <v>23</v>
      </c>
      <c r="G24" s="100">
        <v>31.91</v>
      </c>
      <c r="H24" s="36" t="s">
        <v>174</v>
      </c>
      <c r="I24" s="38" t="s">
        <v>297</v>
      </c>
    </row>
    <row r="25" spans="1:9" ht="14.25" customHeight="1" x14ac:dyDescent="0.3">
      <c r="A25" s="32">
        <v>18</v>
      </c>
      <c r="B25" s="33" t="s">
        <v>320</v>
      </c>
      <c r="C25" s="34" t="s">
        <v>321</v>
      </c>
      <c r="D25" s="35">
        <v>40064</v>
      </c>
      <c r="E25" s="36" t="s">
        <v>22</v>
      </c>
      <c r="F25" s="36" t="s">
        <v>23</v>
      </c>
      <c r="G25" s="52">
        <v>32.31</v>
      </c>
      <c r="H25" s="36" t="s">
        <v>174</v>
      </c>
      <c r="I25" s="38" t="s">
        <v>180</v>
      </c>
    </row>
    <row r="26" spans="1:9" ht="14.25" customHeight="1" x14ac:dyDescent="0.3">
      <c r="A26" s="32">
        <v>19</v>
      </c>
      <c r="B26" s="33" t="s">
        <v>113</v>
      </c>
      <c r="C26" s="34" t="s">
        <v>322</v>
      </c>
      <c r="D26" s="35">
        <v>40780</v>
      </c>
      <c r="E26" s="36" t="s">
        <v>22</v>
      </c>
      <c r="F26" s="36" t="s">
        <v>23</v>
      </c>
      <c r="G26" s="100">
        <v>32.57</v>
      </c>
      <c r="H26" s="36" t="s">
        <v>174</v>
      </c>
      <c r="I26" s="38" t="s">
        <v>297</v>
      </c>
    </row>
    <row r="27" spans="1:9" ht="14.25" customHeight="1" x14ac:dyDescent="0.3">
      <c r="A27" s="32">
        <v>20</v>
      </c>
      <c r="B27" s="33" t="s">
        <v>149</v>
      </c>
      <c r="C27" s="34" t="s">
        <v>323</v>
      </c>
      <c r="D27" s="35">
        <v>40034</v>
      </c>
      <c r="E27" s="36" t="s">
        <v>90</v>
      </c>
      <c r="F27" s="36" t="s">
        <v>91</v>
      </c>
      <c r="G27" s="52">
        <v>33.58</v>
      </c>
      <c r="H27" s="36" t="s">
        <v>25</v>
      </c>
      <c r="I27" s="38" t="s">
        <v>92</v>
      </c>
    </row>
    <row r="28" spans="1:9" ht="14.25" customHeight="1" x14ac:dyDescent="0.3">
      <c r="A28" s="32">
        <v>21</v>
      </c>
      <c r="B28" s="33" t="s">
        <v>324</v>
      </c>
      <c r="C28" s="34" t="s">
        <v>325</v>
      </c>
      <c r="D28" s="35">
        <v>40850</v>
      </c>
      <c r="E28" s="36" t="s">
        <v>90</v>
      </c>
      <c r="F28" s="36" t="s">
        <v>91</v>
      </c>
      <c r="G28" s="52">
        <v>33.9</v>
      </c>
      <c r="H28" s="36" t="s">
        <v>25</v>
      </c>
      <c r="I28" s="38" t="s">
        <v>92</v>
      </c>
    </row>
    <row r="29" spans="1:9" ht="14.25" customHeight="1" x14ac:dyDescent="0.3">
      <c r="A29" s="32">
        <v>22</v>
      </c>
      <c r="B29" s="33" t="s">
        <v>326</v>
      </c>
      <c r="C29" s="34" t="s">
        <v>327</v>
      </c>
      <c r="D29" s="35">
        <v>39478</v>
      </c>
      <c r="E29" s="36" t="s">
        <v>22</v>
      </c>
      <c r="F29" s="36" t="s">
        <v>23</v>
      </c>
      <c r="G29" s="100">
        <v>34.57</v>
      </c>
      <c r="H29" s="36" t="s">
        <v>25</v>
      </c>
      <c r="I29" s="38" t="s">
        <v>297</v>
      </c>
    </row>
    <row r="30" spans="1:9" ht="14.25" customHeight="1" x14ac:dyDescent="0.3">
      <c r="A30" s="32">
        <v>23</v>
      </c>
      <c r="B30" s="33" t="s">
        <v>93</v>
      </c>
      <c r="C30" s="34" t="s">
        <v>328</v>
      </c>
      <c r="D30" s="50">
        <v>40466</v>
      </c>
      <c r="E30" s="36" t="s">
        <v>22</v>
      </c>
      <c r="F30" s="36" t="s">
        <v>23</v>
      </c>
      <c r="G30" s="52">
        <v>35.5</v>
      </c>
      <c r="H30" s="36" t="s">
        <v>30</v>
      </c>
      <c r="I30" s="38" t="s">
        <v>51</v>
      </c>
    </row>
    <row r="31" spans="1:9" ht="14.25" customHeight="1" x14ac:dyDescent="0.3">
      <c r="A31" s="33" t="s">
        <v>40</v>
      </c>
      <c r="B31" s="33" t="s">
        <v>41</v>
      </c>
      <c r="C31" s="34" t="s">
        <v>121</v>
      </c>
      <c r="D31" s="35">
        <v>40079</v>
      </c>
      <c r="E31" s="36" t="s">
        <v>22</v>
      </c>
      <c r="F31" s="36" t="s">
        <v>23</v>
      </c>
      <c r="G31" s="52">
        <v>30.1</v>
      </c>
      <c r="H31" s="36" t="str">
        <f>IF(ISBLANK(G31),"",IF(G31&gt;31.24,"",IF(G31&lt;=23.3,"TSM",IF(G31&lt;=24.24,"SM",IF(G31&lt;=25.45,"KSM",IF(G31&lt;=26.85,"I A",IF(G31&lt;=28.74,"II A",IF(G31&lt;=31.24,"III A"))))))))</f>
        <v>III A</v>
      </c>
      <c r="I31" s="38" t="s">
        <v>115</v>
      </c>
    </row>
    <row r="32" spans="1:9" ht="14.25" customHeight="1" x14ac:dyDescent="0.3">
      <c r="A32" s="33" t="s">
        <v>40</v>
      </c>
      <c r="B32" s="33" t="s">
        <v>153</v>
      </c>
      <c r="C32" s="34" t="s">
        <v>154</v>
      </c>
      <c r="D32" s="35">
        <v>40550</v>
      </c>
      <c r="E32" s="36" t="s">
        <v>22</v>
      </c>
      <c r="F32" s="36" t="s">
        <v>23</v>
      </c>
      <c r="G32" s="52">
        <v>32.119999999999997</v>
      </c>
      <c r="H32" s="36" t="s">
        <v>174</v>
      </c>
      <c r="I32" s="38" t="s">
        <v>115</v>
      </c>
    </row>
    <row r="33" spans="1:9" ht="14.25" customHeight="1" x14ac:dyDescent="0.3">
      <c r="A33" s="39"/>
      <c r="B33" s="33" t="s">
        <v>329</v>
      </c>
      <c r="C33" s="34" t="s">
        <v>330</v>
      </c>
      <c r="D33" s="35">
        <v>40875</v>
      </c>
      <c r="E33" s="36" t="s">
        <v>22</v>
      </c>
      <c r="F33" s="36" t="s">
        <v>23</v>
      </c>
      <c r="G33" s="37" t="s">
        <v>33</v>
      </c>
      <c r="H33" s="36" t="str">
        <f>IF(ISBLANK(G33),"",IF(G33&gt;31.24,"",IF(G33&lt;=23.3,"TSM",IF(G33&lt;=24.24,"SM",IF(G33&lt;=25.45,"KSM",IF(G33&lt;=26.85,"I A",IF(G33&lt;=28.74,"II A",IF(G33&lt;=31.24,"III A"))))))))</f>
        <v/>
      </c>
      <c r="I33" s="38" t="s">
        <v>26</v>
      </c>
    </row>
    <row r="34" spans="1:9" ht="14.25" customHeight="1" x14ac:dyDescent="0.3">
      <c r="A34" s="39"/>
      <c r="B34" s="33" t="s">
        <v>260</v>
      </c>
      <c r="C34" s="34" t="s">
        <v>331</v>
      </c>
      <c r="D34" s="35">
        <v>40597</v>
      </c>
      <c r="E34" s="36" t="s">
        <v>22</v>
      </c>
      <c r="F34" s="36" t="s">
        <v>23</v>
      </c>
      <c r="G34" s="37" t="s">
        <v>33</v>
      </c>
      <c r="H34" s="36" t="str">
        <f>IF(ISBLANK(G34),"",IF(G34&gt;31.24,"",IF(G34&lt;=23.3,"TSM",IF(G34&lt;=24.24,"SM",IF(G34&lt;=25.45,"KSM",IF(G34&lt;=26.85,"I A",IF(G34&lt;=28.74,"II A",IF(G34&lt;=31.24,"III A"))))))))</f>
        <v/>
      </c>
      <c r="I34" s="38" t="s">
        <v>26</v>
      </c>
    </row>
    <row r="35" spans="1:9" ht="14.25" customHeight="1" x14ac:dyDescent="0.3">
      <c r="A35" s="40"/>
      <c r="B35" s="41"/>
      <c r="C35" s="40"/>
      <c r="D35" s="40"/>
      <c r="E35" s="40"/>
      <c r="F35" s="40"/>
      <c r="G35" s="88"/>
      <c r="H35" s="42"/>
      <c r="I35" s="40"/>
    </row>
  </sheetData>
  <mergeCells count="1">
    <mergeCell ref="B4:E4"/>
  </mergeCells>
  <pageMargins left="0.25" right="0.25" top="0.75" bottom="0.75" header="0" footer="0"/>
  <pageSetup orientation="portrait"/>
  <headerFooter>
    <oddFooter>&amp;C&amp;"Helvetica Neue,Regular"&amp;12&amp;K000000&amp;P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>
      <selection activeCell="H23" sqref="H23"/>
    </sheetView>
  </sheetViews>
  <sheetFormatPr defaultColWidth="14.44140625" defaultRowHeight="15" customHeight="1" x14ac:dyDescent="0.3"/>
  <cols>
    <col min="1" max="1" width="5.44140625" style="104" customWidth="1"/>
    <col min="2" max="2" width="12.33203125" style="104" customWidth="1"/>
    <col min="3" max="3" width="11.44140625" style="104" customWidth="1"/>
    <col min="4" max="4" width="10.6640625" style="104" customWidth="1"/>
    <col min="5" max="5" width="11.44140625" style="104" customWidth="1"/>
    <col min="6" max="6" width="11.6640625" style="104" customWidth="1"/>
    <col min="7" max="7" width="8.88671875" style="104" customWidth="1"/>
    <col min="8" max="8" width="7.6640625" style="104" customWidth="1"/>
    <col min="9" max="9" width="13.44140625" style="104" customWidth="1"/>
    <col min="10" max="11" width="8.6640625" style="104" customWidth="1"/>
    <col min="12" max="12" width="14.44140625" style="104" customWidth="1"/>
    <col min="13" max="16384" width="14.44140625" style="104"/>
  </cols>
  <sheetData>
    <row r="1" spans="1:11" ht="14.25" customHeight="1" x14ac:dyDescent="0.3">
      <c r="A1" s="23" t="s">
        <v>8</v>
      </c>
      <c r="B1" s="24"/>
      <c r="C1" s="25"/>
      <c r="D1" s="6"/>
      <c r="E1" s="6"/>
      <c r="F1" s="6"/>
      <c r="G1" s="26"/>
      <c r="H1" s="26"/>
      <c r="I1" s="6"/>
      <c r="J1" s="6"/>
      <c r="K1" s="6"/>
    </row>
    <row r="2" spans="1:11" ht="14.25" customHeight="1" x14ac:dyDescent="0.3">
      <c r="A2" s="23" t="s">
        <v>9</v>
      </c>
      <c r="B2" s="24"/>
      <c r="C2" s="25"/>
      <c r="D2" s="6"/>
      <c r="E2" s="6"/>
      <c r="F2" s="6"/>
      <c r="G2" s="26"/>
      <c r="H2" s="26"/>
      <c r="I2" s="6"/>
      <c r="J2" s="6"/>
      <c r="K2" s="6"/>
    </row>
    <row r="3" spans="1:11" ht="14.25" customHeight="1" x14ac:dyDescent="0.3">
      <c r="A3" s="6"/>
      <c r="B3" s="45"/>
      <c r="C3" s="45"/>
      <c r="D3" s="45"/>
      <c r="E3" s="6"/>
      <c r="F3" s="6"/>
      <c r="G3" s="26"/>
      <c r="H3" s="26"/>
      <c r="I3" s="6"/>
      <c r="J3" s="6"/>
      <c r="K3" s="6"/>
    </row>
    <row r="4" spans="1:11" ht="16.5" customHeight="1" x14ac:dyDescent="0.3">
      <c r="A4" s="6"/>
      <c r="B4" s="47" t="s">
        <v>332</v>
      </c>
      <c r="C4" s="45"/>
      <c r="D4" s="45"/>
      <c r="E4" s="6"/>
      <c r="F4" s="6"/>
      <c r="G4" s="26"/>
      <c r="H4" s="26"/>
      <c r="I4" s="6"/>
      <c r="J4" s="6"/>
      <c r="K4" s="6"/>
    </row>
    <row r="5" spans="1:11" ht="14.25" customHeight="1" x14ac:dyDescent="0.3">
      <c r="A5" s="6"/>
      <c r="B5" s="44"/>
      <c r="C5" s="6"/>
      <c r="D5" s="6"/>
      <c r="E5" s="6"/>
      <c r="F5" s="6"/>
      <c r="G5" s="26"/>
      <c r="H5" s="26"/>
      <c r="I5" s="6"/>
      <c r="J5" s="6"/>
      <c r="K5" s="6"/>
    </row>
    <row r="6" spans="1:11" ht="14.25" customHeight="1" thickBot="1" x14ac:dyDescent="0.35">
      <c r="A6" s="175"/>
      <c r="B6" s="181"/>
      <c r="C6" s="182"/>
      <c r="D6" s="175"/>
      <c r="E6" s="175"/>
      <c r="F6" s="175"/>
      <c r="G6" s="177"/>
      <c r="H6" s="177"/>
      <c r="I6" s="175"/>
      <c r="J6" s="6"/>
      <c r="K6" s="6"/>
    </row>
    <row r="7" spans="1:11" ht="14.25" customHeight="1" thickBot="1" x14ac:dyDescent="0.35">
      <c r="A7" s="186" t="s">
        <v>11</v>
      </c>
      <c r="B7" s="187" t="s">
        <v>12</v>
      </c>
      <c r="C7" s="187" t="s">
        <v>13</v>
      </c>
      <c r="D7" s="187" t="s">
        <v>14</v>
      </c>
      <c r="E7" s="187" t="s">
        <v>15</v>
      </c>
      <c r="F7" s="187" t="s">
        <v>16</v>
      </c>
      <c r="G7" s="187" t="s">
        <v>66</v>
      </c>
      <c r="H7" s="187" t="s">
        <v>18</v>
      </c>
      <c r="I7" s="188" t="s">
        <v>19</v>
      </c>
      <c r="J7" s="194"/>
      <c r="K7" s="6"/>
    </row>
    <row r="8" spans="1:11" ht="14.25" customHeight="1" x14ac:dyDescent="0.3">
      <c r="A8" s="168">
        <v>1</v>
      </c>
      <c r="B8" s="218" t="s">
        <v>333</v>
      </c>
      <c r="C8" s="219" t="s">
        <v>334</v>
      </c>
      <c r="D8" s="171">
        <v>39719</v>
      </c>
      <c r="E8" s="172" t="s">
        <v>22</v>
      </c>
      <c r="F8" s="172" t="s">
        <v>23</v>
      </c>
      <c r="G8" s="222">
        <v>23.1</v>
      </c>
      <c r="H8" s="172" t="s">
        <v>57</v>
      </c>
      <c r="I8" s="174" t="s">
        <v>26</v>
      </c>
      <c r="J8" s="71"/>
      <c r="K8" s="6"/>
    </row>
    <row r="9" spans="1:11" ht="14.25" customHeight="1" x14ac:dyDescent="0.3">
      <c r="A9" s="32">
        <v>2</v>
      </c>
      <c r="B9" s="33" t="s">
        <v>335</v>
      </c>
      <c r="C9" s="34" t="s">
        <v>336</v>
      </c>
      <c r="D9" s="35">
        <v>39640</v>
      </c>
      <c r="E9" s="36" t="s">
        <v>22</v>
      </c>
      <c r="F9" s="36" t="s">
        <v>23</v>
      </c>
      <c r="G9" s="100">
        <v>24.28</v>
      </c>
      <c r="H9" s="36" t="s">
        <v>46</v>
      </c>
      <c r="I9" s="38" t="s">
        <v>297</v>
      </c>
      <c r="J9" s="71"/>
      <c r="K9" s="6"/>
    </row>
    <row r="10" spans="1:11" ht="14.25" customHeight="1" x14ac:dyDescent="0.3">
      <c r="A10" s="32">
        <v>3</v>
      </c>
      <c r="B10" s="33" t="s">
        <v>229</v>
      </c>
      <c r="C10" s="34" t="s">
        <v>337</v>
      </c>
      <c r="D10" s="35">
        <v>40342</v>
      </c>
      <c r="E10" s="36" t="s">
        <v>22</v>
      </c>
      <c r="F10" s="36" t="s">
        <v>23</v>
      </c>
      <c r="G10" s="99">
        <v>24.3</v>
      </c>
      <c r="H10" s="36" t="s">
        <v>46</v>
      </c>
      <c r="I10" s="38" t="s">
        <v>26</v>
      </c>
      <c r="J10" s="101"/>
      <c r="K10" s="78"/>
    </row>
    <row r="11" spans="1:11" ht="14.25" customHeight="1" x14ac:dyDescent="0.3">
      <c r="A11" s="32">
        <v>4</v>
      </c>
      <c r="B11" s="33" t="s">
        <v>338</v>
      </c>
      <c r="C11" s="34" t="s">
        <v>339</v>
      </c>
      <c r="D11" s="35">
        <v>38605</v>
      </c>
      <c r="E11" s="36" t="s">
        <v>22</v>
      </c>
      <c r="F11" s="36" t="s">
        <v>23</v>
      </c>
      <c r="G11" s="100">
        <v>25.05</v>
      </c>
      <c r="H11" s="36" t="s">
        <v>62</v>
      </c>
      <c r="I11" s="38" t="s">
        <v>75</v>
      </c>
      <c r="J11" s="71"/>
      <c r="K11" s="6"/>
    </row>
    <row r="12" spans="1:11" ht="14.25" customHeight="1" x14ac:dyDescent="0.3">
      <c r="A12" s="32">
        <v>5</v>
      </c>
      <c r="B12" s="33" t="s">
        <v>273</v>
      </c>
      <c r="C12" s="34" t="s">
        <v>340</v>
      </c>
      <c r="D12" s="35">
        <v>40006</v>
      </c>
      <c r="E12" s="36" t="s">
        <v>22</v>
      </c>
      <c r="F12" s="36" t="s">
        <v>23</v>
      </c>
      <c r="G12" s="100">
        <v>25.050999999999998</v>
      </c>
      <c r="H12" s="36" t="s">
        <v>62</v>
      </c>
      <c r="I12" s="38" t="s">
        <v>95</v>
      </c>
      <c r="J12" s="71"/>
      <c r="K12" s="6"/>
    </row>
    <row r="13" spans="1:11" ht="14.25" customHeight="1" x14ac:dyDescent="0.3">
      <c r="A13" s="32">
        <v>6</v>
      </c>
      <c r="B13" s="33" t="s">
        <v>341</v>
      </c>
      <c r="C13" s="34" t="s">
        <v>342</v>
      </c>
      <c r="D13" s="36" t="s">
        <v>343</v>
      </c>
      <c r="E13" s="36" t="s">
        <v>22</v>
      </c>
      <c r="F13" s="36" t="s">
        <v>23</v>
      </c>
      <c r="G13" s="100">
        <v>26.06</v>
      </c>
      <c r="H13" s="36" t="s">
        <v>62</v>
      </c>
      <c r="I13" s="38" t="s">
        <v>87</v>
      </c>
      <c r="J13" s="71"/>
      <c r="K13" s="6"/>
    </row>
    <row r="14" spans="1:11" ht="14.25" customHeight="1" x14ac:dyDescent="0.3">
      <c r="A14" s="32">
        <v>7</v>
      </c>
      <c r="B14" s="72" t="s">
        <v>197</v>
      </c>
      <c r="C14" s="73" t="s">
        <v>198</v>
      </c>
      <c r="D14" s="35">
        <v>40120</v>
      </c>
      <c r="E14" s="36" t="s">
        <v>22</v>
      </c>
      <c r="F14" s="36" t="s">
        <v>23</v>
      </c>
      <c r="G14" s="100">
        <v>26.46</v>
      </c>
      <c r="H14" s="36" t="s">
        <v>62</v>
      </c>
      <c r="I14" s="38" t="s">
        <v>199</v>
      </c>
      <c r="J14" s="71"/>
      <c r="K14" s="6"/>
    </row>
    <row r="15" spans="1:11" ht="14.25" customHeight="1" x14ac:dyDescent="0.3">
      <c r="A15" s="32">
        <v>8</v>
      </c>
      <c r="B15" s="33" t="s">
        <v>344</v>
      </c>
      <c r="C15" s="34" t="s">
        <v>345</v>
      </c>
      <c r="D15" s="35">
        <v>39935</v>
      </c>
      <c r="E15" s="36" t="s">
        <v>22</v>
      </c>
      <c r="F15" s="36" t="s">
        <v>23</v>
      </c>
      <c r="G15" s="100">
        <v>26.61</v>
      </c>
      <c r="H15" s="36" t="s">
        <v>62</v>
      </c>
      <c r="I15" s="38" t="s">
        <v>199</v>
      </c>
      <c r="J15" s="71"/>
      <c r="K15" s="6"/>
    </row>
    <row r="16" spans="1:11" ht="14.25" customHeight="1" x14ac:dyDescent="0.3">
      <c r="A16" s="32">
        <v>9</v>
      </c>
      <c r="B16" s="33" t="s">
        <v>346</v>
      </c>
      <c r="C16" s="34" t="s">
        <v>347</v>
      </c>
      <c r="D16" s="36" t="s">
        <v>348</v>
      </c>
      <c r="E16" s="36" t="s">
        <v>22</v>
      </c>
      <c r="F16" s="36" t="s">
        <v>23</v>
      </c>
      <c r="G16" s="100">
        <v>27.03</v>
      </c>
      <c r="H16" s="36" t="s">
        <v>62</v>
      </c>
      <c r="I16" s="38" t="s">
        <v>87</v>
      </c>
      <c r="J16" s="71"/>
      <c r="K16" s="6"/>
    </row>
    <row r="17" spans="1:11" ht="14.25" customHeight="1" x14ac:dyDescent="0.3">
      <c r="A17" s="32">
        <v>10</v>
      </c>
      <c r="B17" s="33" t="s">
        <v>349</v>
      </c>
      <c r="C17" s="34" t="s">
        <v>350</v>
      </c>
      <c r="D17" s="35">
        <v>40828</v>
      </c>
      <c r="E17" s="36" t="s">
        <v>22</v>
      </c>
      <c r="F17" s="36" t="s">
        <v>23</v>
      </c>
      <c r="G17" s="100">
        <v>27.23</v>
      </c>
      <c r="H17" s="36" t="s">
        <v>62</v>
      </c>
      <c r="I17" s="38" t="s">
        <v>297</v>
      </c>
      <c r="J17" s="71"/>
      <c r="K17" s="6"/>
    </row>
    <row r="18" spans="1:11" ht="14.25" customHeight="1" x14ac:dyDescent="0.3">
      <c r="A18" s="32">
        <v>11</v>
      </c>
      <c r="B18" s="33" t="s">
        <v>335</v>
      </c>
      <c r="C18" s="34" t="s">
        <v>351</v>
      </c>
      <c r="D18" s="35">
        <v>40315</v>
      </c>
      <c r="E18" s="36" t="s">
        <v>22</v>
      </c>
      <c r="F18" s="36" t="s">
        <v>23</v>
      </c>
      <c r="G18" s="100">
        <v>28.17</v>
      </c>
      <c r="H18" s="36" t="s">
        <v>174</v>
      </c>
      <c r="I18" s="38" t="s">
        <v>297</v>
      </c>
      <c r="J18" s="71"/>
      <c r="K18" s="6"/>
    </row>
    <row r="19" spans="1:11" ht="14.25" customHeight="1" x14ac:dyDescent="0.3">
      <c r="A19" s="32">
        <v>12</v>
      </c>
      <c r="B19" s="33" t="s">
        <v>352</v>
      </c>
      <c r="C19" s="34" t="s">
        <v>353</v>
      </c>
      <c r="D19" s="35">
        <v>40775</v>
      </c>
      <c r="E19" s="36" t="s">
        <v>22</v>
      </c>
      <c r="F19" s="36" t="s">
        <v>23</v>
      </c>
      <c r="G19" s="100">
        <v>29.44</v>
      </c>
      <c r="H19" s="36" t="s">
        <v>174</v>
      </c>
      <c r="I19" s="38" t="s">
        <v>297</v>
      </c>
      <c r="J19" s="71"/>
      <c r="K19" s="6"/>
    </row>
    <row r="20" spans="1:11" ht="14.25" customHeight="1" x14ac:dyDescent="0.3">
      <c r="A20" s="33" t="s">
        <v>40</v>
      </c>
      <c r="B20" s="74" t="s">
        <v>202</v>
      </c>
      <c r="C20" s="75" t="s">
        <v>203</v>
      </c>
      <c r="D20" s="35">
        <v>38566</v>
      </c>
      <c r="E20" s="36" t="s">
        <v>22</v>
      </c>
      <c r="F20" s="36" t="s">
        <v>23</v>
      </c>
      <c r="G20" s="100">
        <v>25.54</v>
      </c>
      <c r="H20" s="36" t="s">
        <v>62</v>
      </c>
      <c r="I20" s="38" t="s">
        <v>115</v>
      </c>
      <c r="J20" s="71"/>
      <c r="K20" s="6"/>
    </row>
    <row r="21" spans="1:11" ht="14.25" customHeight="1" x14ac:dyDescent="0.3">
      <c r="A21" s="40"/>
      <c r="B21" s="41"/>
      <c r="C21" s="40"/>
      <c r="D21" s="40"/>
      <c r="E21" s="40"/>
      <c r="F21" s="40"/>
      <c r="G21" s="42"/>
      <c r="H21" s="42"/>
      <c r="I21" s="40"/>
      <c r="J21" s="6"/>
      <c r="K21" s="6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GridLines="0" workbookViewId="0">
      <selection activeCell="A6" sqref="A6:I6"/>
    </sheetView>
  </sheetViews>
  <sheetFormatPr defaultColWidth="14.44140625" defaultRowHeight="15" customHeight="1" x14ac:dyDescent="0.3"/>
  <cols>
    <col min="1" max="1" width="5.44140625" style="105" customWidth="1"/>
    <col min="2" max="2" width="12.33203125" style="105" customWidth="1"/>
    <col min="3" max="3" width="10" style="105" customWidth="1"/>
    <col min="4" max="4" width="10.6640625" style="105" customWidth="1"/>
    <col min="5" max="5" width="8.6640625" style="105" customWidth="1"/>
    <col min="6" max="6" width="10" style="105" customWidth="1"/>
    <col min="7" max="8" width="8.88671875" style="105" customWidth="1"/>
    <col min="9" max="9" width="11.88671875" style="105" customWidth="1"/>
    <col min="10" max="10" width="14.44140625" style="105" customWidth="1"/>
    <col min="11" max="16384" width="14.44140625" style="105"/>
  </cols>
  <sheetData>
    <row r="1" spans="1:9" ht="14.25" customHeight="1" x14ac:dyDescent="0.3">
      <c r="A1" s="23" t="s">
        <v>8</v>
      </c>
      <c r="B1" s="24"/>
      <c r="C1" s="25"/>
      <c r="D1" s="6"/>
      <c r="E1" s="6"/>
      <c r="F1" s="6"/>
      <c r="G1" s="26"/>
      <c r="H1" s="26"/>
      <c r="I1" s="6"/>
    </row>
    <row r="2" spans="1:9" ht="14.25" customHeight="1" x14ac:dyDescent="0.3">
      <c r="A2" s="23" t="s">
        <v>9</v>
      </c>
      <c r="B2" s="24"/>
      <c r="C2" s="25"/>
      <c r="D2" s="6"/>
      <c r="E2" s="6"/>
      <c r="F2" s="6"/>
      <c r="G2" s="26"/>
      <c r="H2" s="26"/>
      <c r="I2" s="6"/>
    </row>
    <row r="3" spans="1:9" ht="14.25" customHeight="1" x14ac:dyDescent="0.3">
      <c r="A3" s="6"/>
      <c r="B3" s="45"/>
      <c r="C3" s="45"/>
      <c r="D3" s="45"/>
      <c r="E3" s="6"/>
      <c r="F3" s="6"/>
      <c r="G3" s="26"/>
      <c r="H3" s="26"/>
      <c r="I3" s="6"/>
    </row>
    <row r="4" spans="1:9" ht="18.75" customHeight="1" x14ac:dyDescent="0.3">
      <c r="A4" s="6"/>
      <c r="B4" s="47" t="s">
        <v>354</v>
      </c>
      <c r="C4" s="45"/>
      <c r="D4" s="45"/>
      <c r="E4" s="6"/>
      <c r="F4" s="6"/>
      <c r="G4" s="26"/>
      <c r="H4" s="26"/>
      <c r="I4" s="6"/>
    </row>
    <row r="5" spans="1:9" ht="14.25" customHeight="1" thickBot="1" x14ac:dyDescent="0.35">
      <c r="A5" s="175"/>
      <c r="B5" s="221"/>
      <c r="C5" s="175"/>
      <c r="D5" s="175"/>
      <c r="E5" s="175"/>
      <c r="F5" s="175"/>
      <c r="G5" s="177"/>
      <c r="H5" s="177"/>
      <c r="I5" s="175"/>
    </row>
    <row r="6" spans="1:9" ht="14.25" customHeight="1" thickBot="1" x14ac:dyDescent="0.35">
      <c r="A6" s="186" t="s">
        <v>11</v>
      </c>
      <c r="B6" s="187" t="s">
        <v>12</v>
      </c>
      <c r="C6" s="187" t="s">
        <v>13</v>
      </c>
      <c r="D6" s="187" t="s">
        <v>14</v>
      </c>
      <c r="E6" s="187" t="s">
        <v>15</v>
      </c>
      <c r="F6" s="187" t="s">
        <v>16</v>
      </c>
      <c r="G6" s="187" t="s">
        <v>66</v>
      </c>
      <c r="H6" s="187" t="s">
        <v>18</v>
      </c>
      <c r="I6" s="188" t="s">
        <v>19</v>
      </c>
    </row>
    <row r="7" spans="1:9" ht="14.25" customHeight="1" x14ac:dyDescent="0.3">
      <c r="A7" s="168">
        <v>1</v>
      </c>
      <c r="B7" s="169" t="s">
        <v>355</v>
      </c>
      <c r="C7" s="170" t="s">
        <v>356</v>
      </c>
      <c r="D7" s="171">
        <v>39528</v>
      </c>
      <c r="E7" s="172" t="s">
        <v>22</v>
      </c>
      <c r="F7" s="172" t="s">
        <v>23</v>
      </c>
      <c r="G7" s="173" t="s">
        <v>357</v>
      </c>
      <c r="H7" s="172" t="s">
        <v>46</v>
      </c>
      <c r="I7" s="174" t="s">
        <v>26</v>
      </c>
    </row>
    <row r="8" spans="1:9" ht="14.25" customHeight="1" x14ac:dyDescent="0.3">
      <c r="A8" s="32">
        <v>2</v>
      </c>
      <c r="B8" s="33" t="s">
        <v>358</v>
      </c>
      <c r="C8" s="34" t="s">
        <v>359</v>
      </c>
      <c r="D8" s="35">
        <v>40763</v>
      </c>
      <c r="E8" s="36" t="s">
        <v>22</v>
      </c>
      <c r="F8" s="36" t="s">
        <v>23</v>
      </c>
      <c r="G8" s="37" t="s">
        <v>360</v>
      </c>
      <c r="H8" s="36" t="s">
        <v>62</v>
      </c>
      <c r="I8" s="38" t="s">
        <v>26</v>
      </c>
    </row>
    <row r="9" spans="1:9" ht="14.25" customHeight="1" x14ac:dyDescent="0.3">
      <c r="A9" s="40"/>
      <c r="B9" s="41"/>
      <c r="C9" s="40"/>
      <c r="D9" s="40"/>
      <c r="E9" s="40"/>
      <c r="F9" s="40"/>
      <c r="G9" s="42"/>
      <c r="H9" s="42"/>
      <c r="I9" s="40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showGridLines="0" workbookViewId="0">
      <selection activeCell="A6" sqref="A6:S6"/>
    </sheetView>
  </sheetViews>
  <sheetFormatPr defaultColWidth="14.44140625" defaultRowHeight="15" customHeight="1" x14ac:dyDescent="0.3"/>
  <cols>
    <col min="1" max="1" width="4.44140625" style="106" customWidth="1"/>
    <col min="2" max="2" width="9.44140625" style="106" customWidth="1"/>
    <col min="3" max="3" width="13.88671875" style="106" customWidth="1"/>
    <col min="4" max="4" width="10.6640625" style="106" customWidth="1"/>
    <col min="5" max="5" width="8.6640625" style="106" customWidth="1"/>
    <col min="6" max="6" width="8.33203125" style="106" customWidth="1"/>
    <col min="7" max="18" width="5.44140625" style="106" customWidth="1"/>
    <col min="19" max="19" width="23.44140625" style="106" customWidth="1"/>
    <col min="20" max="20" width="14.44140625" style="106" customWidth="1"/>
    <col min="21" max="16384" width="14.44140625" style="106"/>
  </cols>
  <sheetData>
    <row r="1" spans="1:19" ht="17.25" customHeight="1" x14ac:dyDescent="0.3">
      <c r="A1" s="23" t="s">
        <v>8</v>
      </c>
      <c r="B1" s="24"/>
      <c r="C1" s="25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ht="17.25" customHeight="1" x14ac:dyDescent="0.3">
      <c r="A2" s="23" t="s">
        <v>9</v>
      </c>
      <c r="B2" s="24"/>
      <c r="C2" s="25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</row>
    <row r="3" spans="1:19" ht="17.25" customHeight="1" x14ac:dyDescent="0.3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</row>
    <row r="4" spans="1:19" ht="17.25" customHeight="1" x14ac:dyDescent="0.3">
      <c r="A4" s="108"/>
      <c r="B4" s="109" t="s">
        <v>361</v>
      </c>
      <c r="C4" s="110"/>
      <c r="D4" s="111"/>
      <c r="E4" s="110"/>
      <c r="F4" s="110"/>
      <c r="G4" s="109"/>
      <c r="H4" s="109"/>
      <c r="I4" s="109"/>
      <c r="J4" s="109"/>
      <c r="K4" s="110"/>
      <c r="L4" s="110"/>
      <c r="M4" s="110"/>
      <c r="N4" s="110"/>
      <c r="O4" s="110"/>
      <c r="P4" s="110"/>
      <c r="Q4" s="110"/>
      <c r="R4" s="110"/>
      <c r="S4" s="112"/>
    </row>
    <row r="5" spans="1:19" ht="17.25" customHeight="1" thickBot="1" x14ac:dyDescent="0.35">
      <c r="A5" s="224"/>
      <c r="B5" s="225"/>
      <c r="C5" s="226"/>
      <c r="D5" s="227"/>
      <c r="E5" s="227"/>
      <c r="F5" s="227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</row>
    <row r="6" spans="1:19" ht="17.25" customHeight="1" thickBot="1" x14ac:dyDescent="0.35">
      <c r="A6" s="186" t="s">
        <v>11</v>
      </c>
      <c r="B6" s="187" t="s">
        <v>12</v>
      </c>
      <c r="C6" s="187" t="s">
        <v>13</v>
      </c>
      <c r="D6" s="187" t="s">
        <v>14</v>
      </c>
      <c r="E6" s="187" t="s">
        <v>15</v>
      </c>
      <c r="F6" s="187" t="s">
        <v>16</v>
      </c>
      <c r="G6" s="187" t="s">
        <v>362</v>
      </c>
      <c r="H6" s="187" t="s">
        <v>363</v>
      </c>
      <c r="I6" s="187" t="s">
        <v>364</v>
      </c>
      <c r="J6" s="187" t="s">
        <v>365</v>
      </c>
      <c r="K6" s="187" t="s">
        <v>366</v>
      </c>
      <c r="L6" s="187" t="s">
        <v>367</v>
      </c>
      <c r="M6" s="187" t="s">
        <v>368</v>
      </c>
      <c r="N6" s="187" t="s">
        <v>369</v>
      </c>
      <c r="O6" s="187" t="s">
        <v>370</v>
      </c>
      <c r="P6" s="187" t="s">
        <v>371</v>
      </c>
      <c r="Q6" s="187" t="s">
        <v>372</v>
      </c>
      <c r="R6" s="187" t="s">
        <v>18</v>
      </c>
      <c r="S6" s="188" t="s">
        <v>19</v>
      </c>
    </row>
    <row r="7" spans="1:19" ht="17.25" customHeight="1" x14ac:dyDescent="0.3">
      <c r="A7" s="229">
        <v>1</v>
      </c>
      <c r="B7" s="230" t="s">
        <v>373</v>
      </c>
      <c r="C7" s="231" t="s">
        <v>374</v>
      </c>
      <c r="D7" s="171">
        <v>39385</v>
      </c>
      <c r="E7" s="232" t="s">
        <v>22</v>
      </c>
      <c r="F7" s="232" t="s">
        <v>23</v>
      </c>
      <c r="G7" s="233"/>
      <c r="H7" s="232"/>
      <c r="I7" s="232"/>
      <c r="J7" s="232"/>
      <c r="K7" s="232"/>
      <c r="L7" s="232" t="s">
        <v>375</v>
      </c>
      <c r="M7" s="232" t="s">
        <v>375</v>
      </c>
      <c r="N7" s="232" t="s">
        <v>376</v>
      </c>
      <c r="O7" s="232" t="s">
        <v>375</v>
      </c>
      <c r="P7" s="232" t="s">
        <v>377</v>
      </c>
      <c r="Q7" s="234" t="s">
        <v>370</v>
      </c>
      <c r="R7" s="232" t="s">
        <v>46</v>
      </c>
      <c r="S7" s="235" t="s">
        <v>378</v>
      </c>
    </row>
    <row r="8" spans="1:19" ht="17.25" customHeight="1" x14ac:dyDescent="0.3">
      <c r="A8" s="113">
        <v>1</v>
      </c>
      <c r="B8" s="114" t="s">
        <v>241</v>
      </c>
      <c r="C8" s="115" t="s">
        <v>379</v>
      </c>
      <c r="D8" s="35">
        <v>39337</v>
      </c>
      <c r="E8" s="83" t="s">
        <v>22</v>
      </c>
      <c r="F8" s="83" t="s">
        <v>23</v>
      </c>
      <c r="G8" s="116"/>
      <c r="H8" s="83"/>
      <c r="I8" s="83"/>
      <c r="J8" s="83"/>
      <c r="K8" s="83"/>
      <c r="L8" s="83" t="s">
        <v>375</v>
      </c>
      <c r="M8" s="83" t="s">
        <v>375</v>
      </c>
      <c r="N8" s="83" t="s">
        <v>376</v>
      </c>
      <c r="O8" s="83" t="s">
        <v>375</v>
      </c>
      <c r="P8" s="83" t="s">
        <v>377</v>
      </c>
      <c r="Q8" s="117" t="s">
        <v>370</v>
      </c>
      <c r="R8" s="83" t="s">
        <v>46</v>
      </c>
      <c r="S8" s="118" t="s">
        <v>378</v>
      </c>
    </row>
    <row r="9" spans="1:19" ht="17.25" customHeight="1" x14ac:dyDescent="0.3">
      <c r="A9" s="113">
        <v>3</v>
      </c>
      <c r="B9" s="114" t="s">
        <v>301</v>
      </c>
      <c r="C9" s="115" t="s">
        <v>380</v>
      </c>
      <c r="D9" s="35">
        <v>38841</v>
      </c>
      <c r="E9" s="83" t="s">
        <v>22</v>
      </c>
      <c r="F9" s="83" t="s">
        <v>23</v>
      </c>
      <c r="G9" s="116"/>
      <c r="H9" s="83"/>
      <c r="I9" s="83"/>
      <c r="J9" s="83"/>
      <c r="K9" s="83"/>
      <c r="L9" s="83" t="s">
        <v>375</v>
      </c>
      <c r="M9" s="83" t="s">
        <v>375</v>
      </c>
      <c r="N9" s="83" t="s">
        <v>375</v>
      </c>
      <c r="O9" s="83" t="s">
        <v>381</v>
      </c>
      <c r="P9" s="83" t="s">
        <v>382</v>
      </c>
      <c r="Q9" s="117" t="s">
        <v>370</v>
      </c>
      <c r="R9" s="83" t="s">
        <v>46</v>
      </c>
      <c r="S9" s="118" t="s">
        <v>378</v>
      </c>
    </row>
    <row r="10" spans="1:19" ht="17.25" customHeight="1" x14ac:dyDescent="0.3">
      <c r="A10" s="113">
        <v>4</v>
      </c>
      <c r="B10" s="114" t="s">
        <v>383</v>
      </c>
      <c r="C10" s="115" t="s">
        <v>384</v>
      </c>
      <c r="D10" s="35">
        <v>39829</v>
      </c>
      <c r="E10" s="83" t="s">
        <v>22</v>
      </c>
      <c r="F10" s="83" t="s">
        <v>23</v>
      </c>
      <c r="G10" s="116"/>
      <c r="H10" s="83"/>
      <c r="I10" s="83"/>
      <c r="J10" s="83" t="s">
        <v>375</v>
      </c>
      <c r="K10" s="83" t="s">
        <v>375</v>
      </c>
      <c r="L10" s="83" t="s">
        <v>375</v>
      </c>
      <c r="M10" s="83" t="s">
        <v>385</v>
      </c>
      <c r="N10" s="83"/>
      <c r="O10" s="83"/>
      <c r="P10" s="83"/>
      <c r="Q10" s="117" t="s">
        <v>367</v>
      </c>
      <c r="R10" s="83" t="s">
        <v>62</v>
      </c>
      <c r="S10" s="118" t="s">
        <v>378</v>
      </c>
    </row>
    <row r="11" spans="1:19" ht="17.25" customHeight="1" x14ac:dyDescent="0.3">
      <c r="A11" s="113">
        <v>5</v>
      </c>
      <c r="B11" s="114" t="s">
        <v>93</v>
      </c>
      <c r="C11" s="115" t="s">
        <v>386</v>
      </c>
      <c r="D11" s="83" t="s">
        <v>387</v>
      </c>
      <c r="E11" s="83" t="s">
        <v>22</v>
      </c>
      <c r="F11" s="83" t="s">
        <v>23</v>
      </c>
      <c r="G11" s="116"/>
      <c r="H11" s="83"/>
      <c r="I11" s="83"/>
      <c r="J11" s="83" t="s">
        <v>375</v>
      </c>
      <c r="K11" s="83" t="s">
        <v>375</v>
      </c>
      <c r="L11" s="83" t="s">
        <v>381</v>
      </c>
      <c r="M11" s="83" t="s">
        <v>385</v>
      </c>
      <c r="N11" s="83"/>
      <c r="O11" s="83"/>
      <c r="P11" s="83"/>
      <c r="Q11" s="117" t="s">
        <v>367</v>
      </c>
      <c r="R11" s="83" t="s">
        <v>62</v>
      </c>
      <c r="S11" s="118" t="s">
        <v>163</v>
      </c>
    </row>
    <row r="12" spans="1:19" ht="17.25" customHeight="1" x14ac:dyDescent="0.3">
      <c r="A12" s="113">
        <v>6</v>
      </c>
      <c r="B12" s="114" t="s">
        <v>140</v>
      </c>
      <c r="C12" s="115" t="s">
        <v>388</v>
      </c>
      <c r="D12" s="35">
        <v>40760</v>
      </c>
      <c r="E12" s="83" t="s">
        <v>22</v>
      </c>
      <c r="F12" s="83" t="s">
        <v>23</v>
      </c>
      <c r="G12" s="116"/>
      <c r="H12" s="83"/>
      <c r="I12" s="83"/>
      <c r="J12" s="83"/>
      <c r="K12" s="83" t="s">
        <v>381</v>
      </c>
      <c r="L12" s="83" t="s">
        <v>376</v>
      </c>
      <c r="M12" s="83" t="s">
        <v>385</v>
      </c>
      <c r="N12" s="83"/>
      <c r="O12" s="83"/>
      <c r="P12" s="83"/>
      <c r="Q12" s="117" t="s">
        <v>367</v>
      </c>
      <c r="R12" s="83" t="s">
        <v>62</v>
      </c>
      <c r="S12" s="118" t="s">
        <v>378</v>
      </c>
    </row>
    <row r="13" spans="1:19" ht="17.25" customHeight="1" x14ac:dyDescent="0.3">
      <c r="A13" s="113">
        <v>7</v>
      </c>
      <c r="B13" s="114" t="s">
        <v>389</v>
      </c>
      <c r="C13" s="115" t="s">
        <v>390</v>
      </c>
      <c r="D13" s="35">
        <v>40469</v>
      </c>
      <c r="E13" s="83" t="s">
        <v>22</v>
      </c>
      <c r="F13" s="83" t="s">
        <v>23</v>
      </c>
      <c r="G13" s="119" t="s">
        <v>375</v>
      </c>
      <c r="H13" s="83" t="s">
        <v>375</v>
      </c>
      <c r="I13" s="83" t="s">
        <v>375</v>
      </c>
      <c r="J13" s="83" t="s">
        <v>375</v>
      </c>
      <c r="K13" s="83" t="s">
        <v>385</v>
      </c>
      <c r="L13" s="83"/>
      <c r="M13" s="83"/>
      <c r="N13" s="83"/>
      <c r="O13" s="83"/>
      <c r="P13" s="83"/>
      <c r="Q13" s="117" t="s">
        <v>365</v>
      </c>
      <c r="R13" s="83" t="s">
        <v>174</v>
      </c>
      <c r="S13" s="118" t="s">
        <v>378</v>
      </c>
    </row>
    <row r="14" spans="1:19" ht="17.25" customHeight="1" x14ac:dyDescent="0.3">
      <c r="A14" s="113">
        <v>8</v>
      </c>
      <c r="B14" s="114" t="s">
        <v>391</v>
      </c>
      <c r="C14" s="115" t="s">
        <v>392</v>
      </c>
      <c r="D14" s="35">
        <v>40585</v>
      </c>
      <c r="E14" s="83" t="s">
        <v>22</v>
      </c>
      <c r="F14" s="83" t="s">
        <v>23</v>
      </c>
      <c r="G14" s="116"/>
      <c r="H14" s="83" t="s">
        <v>375</v>
      </c>
      <c r="I14" s="83" t="s">
        <v>381</v>
      </c>
      <c r="J14" s="83" t="s">
        <v>385</v>
      </c>
      <c r="K14" s="83"/>
      <c r="L14" s="83"/>
      <c r="M14" s="83"/>
      <c r="N14" s="83"/>
      <c r="O14" s="83"/>
      <c r="P14" s="83"/>
      <c r="Q14" s="117" t="s">
        <v>364</v>
      </c>
      <c r="R14" s="83" t="s">
        <v>25</v>
      </c>
      <c r="S14" s="118" t="s">
        <v>81</v>
      </c>
    </row>
    <row r="15" spans="1:19" ht="17.25" customHeight="1" x14ac:dyDescent="0.3">
      <c r="A15" s="120"/>
      <c r="B15" s="114" t="s">
        <v>393</v>
      </c>
      <c r="C15" s="115" t="s">
        <v>394</v>
      </c>
      <c r="D15" s="35">
        <v>39950</v>
      </c>
      <c r="E15" s="83" t="s">
        <v>22</v>
      </c>
      <c r="F15" s="83" t="s">
        <v>23</v>
      </c>
      <c r="G15" s="116"/>
      <c r="H15" s="83"/>
      <c r="I15" s="83"/>
      <c r="J15" s="83"/>
      <c r="K15" s="83"/>
      <c r="L15" s="83"/>
      <c r="M15" s="83"/>
      <c r="N15" s="83"/>
      <c r="O15" s="83"/>
      <c r="P15" s="83"/>
      <c r="Q15" s="117" t="s">
        <v>33</v>
      </c>
      <c r="R15" s="83"/>
      <c r="S15" s="118" t="s">
        <v>180</v>
      </c>
    </row>
  </sheetData>
  <pageMargins left="0.25" right="0.25" top="0.75" bottom="0.75" header="0" footer="0"/>
  <pageSetup orientation="landscape"/>
  <headerFooter>
    <oddFooter>&amp;C&amp;"Helvetica Neue,Regular"&amp;12&amp;K000000&amp;P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showGridLines="0" workbookViewId="0">
      <selection activeCell="A6" sqref="A6:R6"/>
    </sheetView>
  </sheetViews>
  <sheetFormatPr defaultColWidth="14.44140625" defaultRowHeight="15" customHeight="1" x14ac:dyDescent="0.3"/>
  <cols>
    <col min="1" max="1" width="4.44140625" style="121" customWidth="1"/>
    <col min="2" max="2" width="8.44140625" style="121" customWidth="1"/>
    <col min="3" max="3" width="11.6640625" style="121" customWidth="1"/>
    <col min="4" max="4" width="10.6640625" style="121" customWidth="1"/>
    <col min="5" max="5" width="8.6640625" style="121" customWidth="1"/>
    <col min="6" max="6" width="10.88671875" style="121" customWidth="1"/>
    <col min="7" max="15" width="4.44140625" style="121" customWidth="1"/>
    <col min="16" max="17" width="5.44140625" style="121" customWidth="1"/>
    <col min="18" max="18" width="20.21875" style="121" customWidth="1"/>
    <col min="19" max="19" width="14.44140625" style="121" customWidth="1"/>
    <col min="20" max="16384" width="14.44140625" style="121"/>
  </cols>
  <sheetData>
    <row r="1" spans="1:18" ht="17.25" customHeight="1" x14ac:dyDescent="0.3">
      <c r="A1" s="23" t="s">
        <v>8</v>
      </c>
      <c r="B1" s="24"/>
      <c r="C1" s="25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</row>
    <row r="2" spans="1:18" ht="17.25" customHeight="1" x14ac:dyDescent="0.3">
      <c r="A2" s="23" t="s">
        <v>9</v>
      </c>
      <c r="B2" s="24"/>
      <c r="C2" s="25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</row>
    <row r="3" spans="1:18" ht="17.25" customHeight="1" x14ac:dyDescent="0.3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</row>
    <row r="4" spans="1:18" ht="17.25" customHeight="1" x14ac:dyDescent="0.3">
      <c r="A4" s="108"/>
      <c r="B4" s="109" t="s">
        <v>395</v>
      </c>
      <c r="C4" s="110"/>
      <c r="D4" s="111"/>
      <c r="E4" s="122"/>
      <c r="F4" s="122"/>
      <c r="G4" s="109"/>
      <c r="H4" s="109"/>
      <c r="I4" s="109"/>
      <c r="J4" s="109"/>
      <c r="K4" s="109"/>
      <c r="L4" s="110"/>
      <c r="M4" s="110"/>
      <c r="N4" s="110"/>
      <c r="O4" s="110"/>
      <c r="P4" s="110"/>
      <c r="Q4" s="110"/>
      <c r="R4" s="112"/>
    </row>
    <row r="5" spans="1:18" ht="17.25" customHeight="1" thickBot="1" x14ac:dyDescent="0.35">
      <c r="A5" s="224"/>
      <c r="B5" s="225"/>
      <c r="C5" s="226"/>
      <c r="D5" s="227"/>
      <c r="E5" s="227"/>
      <c r="F5" s="227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</row>
    <row r="6" spans="1:18" ht="17.25" customHeight="1" thickBot="1" x14ac:dyDescent="0.35">
      <c r="A6" s="186" t="s">
        <v>11</v>
      </c>
      <c r="B6" s="187" t="s">
        <v>12</v>
      </c>
      <c r="C6" s="187" t="s">
        <v>13</v>
      </c>
      <c r="D6" s="187" t="s">
        <v>14</v>
      </c>
      <c r="E6" s="187" t="s">
        <v>15</v>
      </c>
      <c r="F6" s="187" t="s">
        <v>16</v>
      </c>
      <c r="G6" s="187" t="s">
        <v>366</v>
      </c>
      <c r="H6" s="187" t="s">
        <v>367</v>
      </c>
      <c r="I6" s="187" t="s">
        <v>368</v>
      </c>
      <c r="J6" s="187" t="s">
        <v>369</v>
      </c>
      <c r="K6" s="187" t="s">
        <v>370</v>
      </c>
      <c r="L6" s="187" t="s">
        <v>371</v>
      </c>
      <c r="M6" s="187" t="s">
        <v>396</v>
      </c>
      <c r="N6" s="187" t="s">
        <v>397</v>
      </c>
      <c r="O6" s="187" t="s">
        <v>398</v>
      </c>
      <c r="P6" s="187" t="s">
        <v>372</v>
      </c>
      <c r="Q6" s="187" t="s">
        <v>18</v>
      </c>
      <c r="R6" s="188" t="s">
        <v>19</v>
      </c>
    </row>
    <row r="7" spans="1:18" ht="17.25" customHeight="1" x14ac:dyDescent="0.3">
      <c r="A7" s="229">
        <v>1</v>
      </c>
      <c r="B7" s="230" t="s">
        <v>399</v>
      </c>
      <c r="C7" s="231" t="s">
        <v>400</v>
      </c>
      <c r="D7" s="236">
        <v>39060</v>
      </c>
      <c r="E7" s="232" t="s">
        <v>90</v>
      </c>
      <c r="F7" s="237" t="s">
        <v>91</v>
      </c>
      <c r="G7" s="233"/>
      <c r="H7" s="232"/>
      <c r="I7" s="232"/>
      <c r="J7" s="232"/>
      <c r="K7" s="232" t="s">
        <v>375</v>
      </c>
      <c r="L7" s="232" t="s">
        <v>375</v>
      </c>
      <c r="M7" s="232" t="s">
        <v>375</v>
      </c>
      <c r="N7" s="232" t="s">
        <v>381</v>
      </c>
      <c r="O7" s="232" t="s">
        <v>385</v>
      </c>
      <c r="P7" s="234" t="s">
        <v>397</v>
      </c>
      <c r="Q7" s="232" t="s">
        <v>62</v>
      </c>
      <c r="R7" s="235" t="s">
        <v>401</v>
      </c>
    </row>
    <row r="8" spans="1:18" ht="17.25" customHeight="1" x14ac:dyDescent="0.3">
      <c r="A8" s="113">
        <v>2</v>
      </c>
      <c r="B8" s="114" t="s">
        <v>402</v>
      </c>
      <c r="C8" s="115" t="s">
        <v>403</v>
      </c>
      <c r="D8" s="83" t="s">
        <v>404</v>
      </c>
      <c r="E8" s="83" t="s">
        <v>44</v>
      </c>
      <c r="F8" s="124" t="s">
        <v>45</v>
      </c>
      <c r="G8" s="116"/>
      <c r="H8" s="83"/>
      <c r="I8" s="83"/>
      <c r="J8" s="83"/>
      <c r="K8" s="83"/>
      <c r="L8" s="83" t="s">
        <v>375</v>
      </c>
      <c r="M8" s="83" t="s">
        <v>375</v>
      </c>
      <c r="N8" s="83" t="s">
        <v>385</v>
      </c>
      <c r="O8" s="117"/>
      <c r="P8" s="117" t="s">
        <v>396</v>
      </c>
      <c r="Q8" s="83" t="s">
        <v>62</v>
      </c>
      <c r="R8" s="118" t="s">
        <v>72</v>
      </c>
    </row>
    <row r="9" spans="1:18" ht="17.25" customHeight="1" x14ac:dyDescent="0.3">
      <c r="A9" s="113">
        <v>3</v>
      </c>
      <c r="B9" s="114" t="s">
        <v>405</v>
      </c>
      <c r="C9" s="115" t="s">
        <v>406</v>
      </c>
      <c r="D9" s="123">
        <v>39458</v>
      </c>
      <c r="E9" s="83" t="s">
        <v>90</v>
      </c>
      <c r="F9" s="124" t="s">
        <v>91</v>
      </c>
      <c r="G9" s="116"/>
      <c r="H9" s="83"/>
      <c r="I9" s="83"/>
      <c r="J9" s="83" t="s">
        <v>375</v>
      </c>
      <c r="K9" s="83" t="s">
        <v>375</v>
      </c>
      <c r="L9" s="83" t="s">
        <v>385</v>
      </c>
      <c r="M9" s="83"/>
      <c r="N9" s="83"/>
      <c r="O9" s="83"/>
      <c r="P9" s="117" t="s">
        <v>370</v>
      </c>
      <c r="Q9" s="83" t="s">
        <v>174</v>
      </c>
      <c r="R9" s="118" t="s">
        <v>401</v>
      </c>
    </row>
    <row r="10" spans="1:18" ht="17.25" customHeight="1" x14ac:dyDescent="0.3">
      <c r="A10" s="113">
        <v>4</v>
      </c>
      <c r="B10" s="114" t="s">
        <v>407</v>
      </c>
      <c r="C10" s="115" t="s">
        <v>408</v>
      </c>
      <c r="D10" s="35">
        <v>40524</v>
      </c>
      <c r="E10" s="83" t="s">
        <v>22</v>
      </c>
      <c r="F10" s="124" t="s">
        <v>23</v>
      </c>
      <c r="G10" s="119" t="s">
        <v>375</v>
      </c>
      <c r="H10" s="83" t="s">
        <v>381</v>
      </c>
      <c r="I10" s="83" t="s">
        <v>376</v>
      </c>
      <c r="J10" s="83" t="s">
        <v>375</v>
      </c>
      <c r="K10" s="83" t="s">
        <v>381</v>
      </c>
      <c r="L10" s="83" t="s">
        <v>385</v>
      </c>
      <c r="M10" s="83"/>
      <c r="N10" s="83"/>
      <c r="O10" s="83"/>
      <c r="P10" s="117" t="s">
        <v>370</v>
      </c>
      <c r="Q10" s="83" t="s">
        <v>174</v>
      </c>
      <c r="R10" s="118" t="s">
        <v>378</v>
      </c>
    </row>
    <row r="11" spans="1:18" ht="17.25" customHeight="1" x14ac:dyDescent="0.3">
      <c r="A11" s="125"/>
      <c r="B11" s="126"/>
      <c r="C11" s="127"/>
      <c r="D11" s="128"/>
      <c r="E11" s="129"/>
      <c r="F11" s="129"/>
      <c r="G11" s="130"/>
      <c r="H11" s="130"/>
      <c r="I11" s="130"/>
      <c r="J11" s="130"/>
      <c r="K11" s="130"/>
      <c r="L11" s="131"/>
      <c r="M11" s="131"/>
      <c r="N11" s="131"/>
      <c r="O11" s="131"/>
      <c r="P11" s="131"/>
      <c r="Q11" s="130"/>
      <c r="R11" s="129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workbookViewId="0">
      <selection activeCell="A7" sqref="A7:O7"/>
    </sheetView>
  </sheetViews>
  <sheetFormatPr defaultColWidth="14.44140625" defaultRowHeight="15" customHeight="1" x14ac:dyDescent="0.3"/>
  <cols>
    <col min="1" max="1" width="5.44140625" style="132" customWidth="1"/>
    <col min="2" max="2" width="11.44140625" style="132" customWidth="1"/>
    <col min="3" max="3" width="14.33203125" style="132" customWidth="1"/>
    <col min="4" max="4" width="12" style="132" customWidth="1"/>
    <col min="5" max="5" width="8.44140625" style="132" customWidth="1"/>
    <col min="6" max="6" width="14.88671875" style="132" customWidth="1"/>
    <col min="7" max="14" width="7.33203125" style="132" customWidth="1"/>
    <col min="15" max="15" width="17" style="132" customWidth="1"/>
    <col min="16" max="16" width="14.44140625" style="132" customWidth="1"/>
    <col min="17" max="16384" width="14.44140625" style="132"/>
  </cols>
  <sheetData>
    <row r="1" spans="1:15" ht="14.25" customHeight="1" x14ac:dyDescent="0.3">
      <c r="A1" s="23" t="s">
        <v>8</v>
      </c>
      <c r="B1" s="24"/>
      <c r="C1" s="25"/>
      <c r="D1" s="90"/>
      <c r="E1" s="62"/>
      <c r="F1" s="62"/>
      <c r="G1" s="6"/>
      <c r="H1" s="6"/>
      <c r="I1" s="6"/>
      <c r="J1" s="6"/>
      <c r="K1" s="6"/>
      <c r="L1" s="6"/>
      <c r="M1" s="6"/>
      <c r="N1" s="6"/>
      <c r="O1" s="6"/>
    </row>
    <row r="2" spans="1:15" ht="14.25" customHeight="1" x14ac:dyDescent="0.3">
      <c r="A2" s="23" t="s">
        <v>9</v>
      </c>
      <c r="B2" s="24"/>
      <c r="C2" s="25"/>
      <c r="D2" s="90"/>
      <c r="E2" s="62"/>
      <c r="F2" s="62"/>
      <c r="G2" s="6"/>
      <c r="H2" s="6"/>
      <c r="I2" s="6"/>
      <c r="J2" s="6"/>
      <c r="K2" s="6"/>
      <c r="L2" s="6"/>
      <c r="M2" s="6"/>
      <c r="N2" s="6"/>
      <c r="O2" s="6"/>
    </row>
    <row r="3" spans="1:15" ht="14.25" customHeight="1" x14ac:dyDescent="0.3">
      <c r="A3" s="6"/>
      <c r="B3" s="6"/>
      <c r="C3" s="6"/>
      <c r="D3" s="6"/>
      <c r="E3" s="62"/>
      <c r="F3" s="62"/>
      <c r="G3" s="6"/>
      <c r="H3" s="6"/>
      <c r="I3" s="6"/>
      <c r="J3" s="6"/>
      <c r="K3" s="6"/>
      <c r="L3" s="6"/>
      <c r="M3" s="6"/>
      <c r="N3" s="6"/>
      <c r="O3" s="6"/>
    </row>
    <row r="4" spans="1:15" ht="14.25" customHeight="1" x14ac:dyDescent="0.3">
      <c r="A4" s="6"/>
      <c r="B4" s="6"/>
      <c r="C4" s="6"/>
      <c r="D4" s="6"/>
      <c r="E4" s="62"/>
      <c r="F4" s="62"/>
      <c r="G4" s="6"/>
      <c r="H4" s="6"/>
      <c r="I4" s="6"/>
      <c r="J4" s="6"/>
      <c r="K4" s="6"/>
      <c r="L4" s="6"/>
      <c r="M4" s="6"/>
      <c r="N4" s="6"/>
      <c r="O4" s="6"/>
    </row>
    <row r="5" spans="1:15" ht="18" customHeight="1" thickBot="1" x14ac:dyDescent="0.4">
      <c r="A5" s="133"/>
      <c r="B5" s="28" t="s">
        <v>409</v>
      </c>
      <c r="C5" s="27"/>
      <c r="D5" s="134"/>
      <c r="E5" s="134"/>
      <c r="F5" s="135"/>
      <c r="G5" s="136"/>
      <c r="H5" s="137"/>
      <c r="I5" s="137"/>
      <c r="J5" s="137"/>
      <c r="K5" s="137"/>
      <c r="L5" s="137"/>
      <c r="M5" s="133"/>
      <c r="N5" s="133"/>
      <c r="O5" s="138"/>
    </row>
    <row r="6" spans="1:15" ht="14.25" customHeight="1" thickBot="1" x14ac:dyDescent="0.35">
      <c r="A6" s="238"/>
      <c r="B6" s="238"/>
      <c r="C6" s="238"/>
      <c r="D6" s="238"/>
      <c r="E6" s="239"/>
      <c r="F6" s="240"/>
      <c r="G6" s="241" t="s">
        <v>410</v>
      </c>
      <c r="H6" s="242"/>
      <c r="I6" s="242"/>
      <c r="J6" s="242"/>
      <c r="K6" s="242"/>
      <c r="L6" s="243"/>
      <c r="M6" s="244"/>
      <c r="N6" s="245"/>
      <c r="O6" s="238"/>
    </row>
    <row r="7" spans="1:15" ht="14.25" customHeight="1" thickBot="1" x14ac:dyDescent="0.35">
      <c r="A7" s="248" t="s">
        <v>11</v>
      </c>
      <c r="B7" s="249" t="s">
        <v>12</v>
      </c>
      <c r="C7" s="249" t="s">
        <v>13</v>
      </c>
      <c r="D7" s="249" t="s">
        <v>14</v>
      </c>
      <c r="E7" s="249" t="s">
        <v>15</v>
      </c>
      <c r="F7" s="249" t="s">
        <v>16</v>
      </c>
      <c r="G7" s="250">
        <v>1</v>
      </c>
      <c r="H7" s="250">
        <v>2</v>
      </c>
      <c r="I7" s="250">
        <v>3</v>
      </c>
      <c r="J7" s="250">
        <v>4</v>
      </c>
      <c r="K7" s="250">
        <v>5</v>
      </c>
      <c r="L7" s="250">
        <v>6</v>
      </c>
      <c r="M7" s="249" t="s">
        <v>372</v>
      </c>
      <c r="N7" s="249" t="s">
        <v>18</v>
      </c>
      <c r="O7" s="251" t="s">
        <v>19</v>
      </c>
    </row>
    <row r="8" spans="1:15" ht="14.25" customHeight="1" x14ac:dyDescent="0.3">
      <c r="A8" s="246">
        <v>1</v>
      </c>
      <c r="B8" s="169" t="s">
        <v>149</v>
      </c>
      <c r="C8" s="170" t="s">
        <v>411</v>
      </c>
      <c r="D8" s="171">
        <v>38894</v>
      </c>
      <c r="E8" s="172" t="s">
        <v>22</v>
      </c>
      <c r="F8" s="172" t="s">
        <v>23</v>
      </c>
      <c r="G8" s="246">
        <v>5.42</v>
      </c>
      <c r="H8" s="247">
        <v>5.57</v>
      </c>
      <c r="I8" s="247">
        <v>5.39</v>
      </c>
      <c r="J8" s="247">
        <v>5.62</v>
      </c>
      <c r="K8" s="247">
        <v>5.67</v>
      </c>
      <c r="L8" s="172" t="s">
        <v>412</v>
      </c>
      <c r="M8" s="185">
        <f t="shared" ref="M8:M19" si="0">MAX($G$8:$L$8)</f>
        <v>5.67</v>
      </c>
      <c r="N8" s="172" t="str">
        <f t="shared" ref="N8:N14" si="1">IF(ISBLANK(M8),"",IF(M8&lt;4.6,"",IF(M8&gt;=6.62,"TSM",IF(M8&gt;=6.3,"SM",IF(M8&gt;=6,"KSM",IF(M8&gt;=5.6,"I A",IF(M8&gt;=5.15,"II A",IF(M8&gt;=4.6,"III A"))))))))</f>
        <v>I A</v>
      </c>
      <c r="O8" s="174" t="s">
        <v>180</v>
      </c>
    </row>
    <row r="9" spans="1:15" ht="14.25" customHeight="1" x14ac:dyDescent="0.3">
      <c r="A9" s="147">
        <v>2</v>
      </c>
      <c r="B9" s="33" t="s">
        <v>160</v>
      </c>
      <c r="C9" s="34" t="s">
        <v>413</v>
      </c>
      <c r="D9" s="35">
        <v>40173</v>
      </c>
      <c r="E9" s="36" t="s">
        <v>22</v>
      </c>
      <c r="F9" s="36" t="s">
        <v>23</v>
      </c>
      <c r="G9" s="147">
        <v>4.87</v>
      </c>
      <c r="H9" s="148">
        <v>5.4</v>
      </c>
      <c r="I9" s="36" t="s">
        <v>412</v>
      </c>
      <c r="J9" s="36" t="s">
        <v>412</v>
      </c>
      <c r="K9" s="36" t="s">
        <v>412</v>
      </c>
      <c r="L9" s="36" t="s">
        <v>412</v>
      </c>
      <c r="M9" s="52">
        <f t="shared" si="0"/>
        <v>5.67</v>
      </c>
      <c r="N9" s="36" t="str">
        <f t="shared" si="1"/>
        <v>I A</v>
      </c>
      <c r="O9" s="38" t="s">
        <v>180</v>
      </c>
    </row>
    <row r="10" spans="1:15" ht="14.25" customHeight="1" x14ac:dyDescent="0.3">
      <c r="A10" s="147">
        <v>3</v>
      </c>
      <c r="B10" s="33" t="s">
        <v>414</v>
      </c>
      <c r="C10" s="34" t="s">
        <v>415</v>
      </c>
      <c r="D10" s="35">
        <v>37960</v>
      </c>
      <c r="E10" s="36" t="s">
        <v>22</v>
      </c>
      <c r="F10" s="36" t="s">
        <v>23</v>
      </c>
      <c r="G10" s="36" t="s">
        <v>412</v>
      </c>
      <c r="H10" s="148">
        <v>5.19</v>
      </c>
      <c r="I10" s="148">
        <v>5.31</v>
      </c>
      <c r="J10" s="148">
        <v>5.0999999999999996</v>
      </c>
      <c r="K10" s="36" t="s">
        <v>412</v>
      </c>
      <c r="L10" s="36" t="s">
        <v>412</v>
      </c>
      <c r="M10" s="52">
        <f t="shared" si="0"/>
        <v>5.67</v>
      </c>
      <c r="N10" s="36" t="str">
        <f t="shared" si="1"/>
        <v>I A</v>
      </c>
      <c r="O10" s="38" t="s">
        <v>58</v>
      </c>
    </row>
    <row r="11" spans="1:15" ht="14.25" customHeight="1" x14ac:dyDescent="0.3">
      <c r="A11" s="147">
        <v>4</v>
      </c>
      <c r="B11" s="33" t="s">
        <v>295</v>
      </c>
      <c r="C11" s="34" t="s">
        <v>416</v>
      </c>
      <c r="D11" s="36" t="s">
        <v>417</v>
      </c>
      <c r="E11" s="36" t="s">
        <v>44</v>
      </c>
      <c r="F11" s="36" t="s">
        <v>45</v>
      </c>
      <c r="G11" s="36" t="s">
        <v>412</v>
      </c>
      <c r="H11" s="148">
        <v>4.8899999999999997</v>
      </c>
      <c r="I11" s="148">
        <v>4.8899999999999997</v>
      </c>
      <c r="J11" s="36" t="s">
        <v>412</v>
      </c>
      <c r="K11" s="148">
        <v>4.79</v>
      </c>
      <c r="L11" s="36" t="s">
        <v>412</v>
      </c>
      <c r="M11" s="52">
        <f t="shared" si="0"/>
        <v>5.67</v>
      </c>
      <c r="N11" s="36" t="str">
        <f t="shared" si="1"/>
        <v>I A</v>
      </c>
      <c r="O11" s="38" t="s">
        <v>47</v>
      </c>
    </row>
    <row r="12" spans="1:15" ht="14.25" customHeight="1" x14ac:dyDescent="0.3">
      <c r="A12" s="147">
        <v>5</v>
      </c>
      <c r="B12" s="33" t="s">
        <v>418</v>
      </c>
      <c r="C12" s="34" t="s">
        <v>419</v>
      </c>
      <c r="D12" s="35">
        <v>40316</v>
      </c>
      <c r="E12" s="36" t="s">
        <v>22</v>
      </c>
      <c r="F12" s="36" t="s">
        <v>23</v>
      </c>
      <c r="G12" s="147">
        <v>4.75</v>
      </c>
      <c r="H12" s="148">
        <v>4.68</v>
      </c>
      <c r="I12" s="148">
        <v>4.68</v>
      </c>
      <c r="J12" s="148">
        <v>4.7300000000000004</v>
      </c>
      <c r="K12" s="148">
        <v>4.82</v>
      </c>
      <c r="L12" s="148">
        <v>4.72</v>
      </c>
      <c r="M12" s="52">
        <f t="shared" si="0"/>
        <v>5.67</v>
      </c>
      <c r="N12" s="36" t="str">
        <f t="shared" si="1"/>
        <v>I A</v>
      </c>
      <c r="O12" s="38" t="s">
        <v>163</v>
      </c>
    </row>
    <row r="13" spans="1:15" ht="14.25" customHeight="1" x14ac:dyDescent="0.3">
      <c r="A13" s="147">
        <v>6</v>
      </c>
      <c r="B13" s="33" t="s">
        <v>420</v>
      </c>
      <c r="C13" s="34" t="s">
        <v>421</v>
      </c>
      <c r="D13" s="35">
        <v>40710</v>
      </c>
      <c r="E13" s="36" t="s">
        <v>22</v>
      </c>
      <c r="F13" s="36" t="s">
        <v>23</v>
      </c>
      <c r="G13" s="36" t="s">
        <v>412</v>
      </c>
      <c r="H13" s="148">
        <v>4.8</v>
      </c>
      <c r="I13" s="148">
        <v>4.51</v>
      </c>
      <c r="J13" s="148">
        <v>4.62</v>
      </c>
      <c r="K13" s="148">
        <v>4.71</v>
      </c>
      <c r="L13" s="148">
        <v>4.63</v>
      </c>
      <c r="M13" s="52">
        <f t="shared" si="0"/>
        <v>5.67</v>
      </c>
      <c r="N13" s="36" t="str">
        <f t="shared" si="1"/>
        <v>I A</v>
      </c>
      <c r="O13" s="38" t="s">
        <v>180</v>
      </c>
    </row>
    <row r="14" spans="1:15" ht="14.25" customHeight="1" x14ac:dyDescent="0.3">
      <c r="A14" s="147">
        <v>7</v>
      </c>
      <c r="B14" s="33" t="s">
        <v>52</v>
      </c>
      <c r="C14" s="34" t="s">
        <v>422</v>
      </c>
      <c r="D14" s="35">
        <v>39851</v>
      </c>
      <c r="E14" s="36" t="s">
        <v>22</v>
      </c>
      <c r="F14" s="36" t="s">
        <v>23</v>
      </c>
      <c r="G14" s="36" t="s">
        <v>412</v>
      </c>
      <c r="H14" s="36" t="s">
        <v>412</v>
      </c>
      <c r="I14" s="148">
        <v>4.6399999999999997</v>
      </c>
      <c r="J14" s="36" t="s">
        <v>412</v>
      </c>
      <c r="K14" s="36" t="s">
        <v>412</v>
      </c>
      <c r="L14" s="148"/>
      <c r="M14" s="52">
        <f t="shared" si="0"/>
        <v>5.67</v>
      </c>
      <c r="N14" s="36" t="str">
        <f t="shared" si="1"/>
        <v>I A</v>
      </c>
      <c r="O14" s="38" t="s">
        <v>180</v>
      </c>
    </row>
    <row r="15" spans="1:15" ht="14.25" customHeight="1" x14ac:dyDescent="0.3">
      <c r="A15" s="147">
        <v>8</v>
      </c>
      <c r="B15" s="33" t="s">
        <v>295</v>
      </c>
      <c r="C15" s="34" t="s">
        <v>423</v>
      </c>
      <c r="D15" s="36" t="s">
        <v>424</v>
      </c>
      <c r="E15" s="36" t="s">
        <v>22</v>
      </c>
      <c r="F15" s="36" t="s">
        <v>23</v>
      </c>
      <c r="G15" s="149">
        <v>4.0999999999999996</v>
      </c>
      <c r="H15" s="148">
        <v>4.3600000000000003</v>
      </c>
      <c r="I15" s="148">
        <v>4.2</v>
      </c>
      <c r="J15" s="148">
        <v>4.46</v>
      </c>
      <c r="K15" s="148">
        <v>4.21</v>
      </c>
      <c r="L15" s="148"/>
      <c r="M15" s="52">
        <f t="shared" si="0"/>
        <v>5.67</v>
      </c>
      <c r="N15" s="36" t="s">
        <v>174</v>
      </c>
      <c r="O15" s="38" t="s">
        <v>425</v>
      </c>
    </row>
    <row r="16" spans="1:15" ht="14.25" customHeight="1" x14ac:dyDescent="0.3">
      <c r="A16" s="147">
        <v>9</v>
      </c>
      <c r="B16" s="33" t="s">
        <v>426</v>
      </c>
      <c r="C16" s="34" t="s">
        <v>427</v>
      </c>
      <c r="D16" s="35">
        <v>39594</v>
      </c>
      <c r="E16" s="36" t="s">
        <v>118</v>
      </c>
      <c r="F16" s="36" t="s">
        <v>119</v>
      </c>
      <c r="G16" s="147">
        <v>3.87</v>
      </c>
      <c r="H16" s="148">
        <v>3.85</v>
      </c>
      <c r="I16" s="148">
        <v>3.65</v>
      </c>
      <c r="J16" s="36" t="s">
        <v>412</v>
      </c>
      <c r="K16" s="148"/>
      <c r="L16" s="148"/>
      <c r="M16" s="52">
        <f t="shared" si="0"/>
        <v>5.67</v>
      </c>
      <c r="N16" s="36" t="s">
        <v>25</v>
      </c>
      <c r="O16" s="38" t="s">
        <v>120</v>
      </c>
    </row>
    <row r="17" spans="1:15" ht="14.25" customHeight="1" x14ac:dyDescent="0.3">
      <c r="A17" s="147">
        <v>10</v>
      </c>
      <c r="B17" s="33" t="s">
        <v>93</v>
      </c>
      <c r="C17" s="34" t="s">
        <v>427</v>
      </c>
      <c r="D17" s="35">
        <v>40663</v>
      </c>
      <c r="E17" s="36" t="s">
        <v>118</v>
      </c>
      <c r="F17" s="36" t="s">
        <v>119</v>
      </c>
      <c r="G17" s="147">
        <v>2.54</v>
      </c>
      <c r="H17" s="148">
        <v>3.2</v>
      </c>
      <c r="I17" s="148">
        <v>3.65</v>
      </c>
      <c r="J17" s="148">
        <v>3.62</v>
      </c>
      <c r="K17" s="148"/>
      <c r="L17" s="148"/>
      <c r="M17" s="52">
        <f t="shared" si="0"/>
        <v>5.67</v>
      </c>
      <c r="N17" s="36" t="s">
        <v>30</v>
      </c>
      <c r="O17" s="38" t="s">
        <v>120</v>
      </c>
    </row>
    <row r="18" spans="1:15" ht="14.25" customHeight="1" x14ac:dyDescent="0.3">
      <c r="A18" s="36" t="s">
        <v>40</v>
      </c>
      <c r="B18" s="33" t="s">
        <v>49</v>
      </c>
      <c r="C18" s="34" t="s">
        <v>50</v>
      </c>
      <c r="D18" s="50">
        <v>40557</v>
      </c>
      <c r="E18" s="36" t="s">
        <v>22</v>
      </c>
      <c r="F18" s="36" t="s">
        <v>23</v>
      </c>
      <c r="G18" s="36" t="s">
        <v>428</v>
      </c>
      <c r="H18" s="148">
        <v>4.4400000000000004</v>
      </c>
      <c r="I18" s="148">
        <v>4.5199999999999996</v>
      </c>
      <c r="J18" s="148"/>
      <c r="K18" s="148"/>
      <c r="L18" s="148"/>
      <c r="M18" s="52">
        <f t="shared" si="0"/>
        <v>5.67</v>
      </c>
      <c r="N18" s="36" t="s">
        <v>174</v>
      </c>
      <c r="O18" s="38" t="s">
        <v>429</v>
      </c>
    </row>
    <row r="19" spans="1:15" ht="14.25" customHeight="1" x14ac:dyDescent="0.3">
      <c r="A19" s="36" t="s">
        <v>40</v>
      </c>
      <c r="B19" s="74" t="s">
        <v>389</v>
      </c>
      <c r="C19" s="75" t="s">
        <v>430</v>
      </c>
      <c r="D19" s="36" t="s">
        <v>431</v>
      </c>
      <c r="E19" s="36" t="s">
        <v>22</v>
      </c>
      <c r="F19" s="36" t="s">
        <v>23</v>
      </c>
      <c r="G19" s="36" t="s">
        <v>412</v>
      </c>
      <c r="H19" s="148">
        <v>3.62</v>
      </c>
      <c r="I19" s="148">
        <v>3.27</v>
      </c>
      <c r="J19" s="148"/>
      <c r="K19" s="148"/>
      <c r="L19" s="148"/>
      <c r="M19" s="52">
        <f t="shared" si="0"/>
        <v>5.67</v>
      </c>
      <c r="N19" s="36" t="s">
        <v>30</v>
      </c>
      <c r="O19" s="38" t="s">
        <v>139</v>
      </c>
    </row>
    <row r="20" spans="1:15" ht="14.25" customHeight="1" x14ac:dyDescent="0.3">
      <c r="A20" s="76"/>
      <c r="B20" s="72" t="s">
        <v>41</v>
      </c>
      <c r="C20" s="73" t="s">
        <v>432</v>
      </c>
      <c r="D20" s="50">
        <v>40590</v>
      </c>
      <c r="E20" s="36" t="s">
        <v>22</v>
      </c>
      <c r="F20" s="36" t="s">
        <v>23</v>
      </c>
      <c r="G20" s="76"/>
      <c r="H20" s="148"/>
      <c r="I20" s="148"/>
      <c r="J20" s="148"/>
      <c r="K20" s="148"/>
      <c r="L20" s="148"/>
      <c r="M20" s="37" t="s">
        <v>33</v>
      </c>
      <c r="N20" s="149"/>
      <c r="O20" s="38" t="s">
        <v>51</v>
      </c>
    </row>
    <row r="21" spans="1:15" ht="14.25" customHeight="1" x14ac:dyDescent="0.3">
      <c r="A21" s="76"/>
      <c r="B21" s="72" t="s">
        <v>433</v>
      </c>
      <c r="C21" s="73" t="s">
        <v>434</v>
      </c>
      <c r="D21" s="35">
        <v>40656</v>
      </c>
      <c r="E21" s="36" t="s">
        <v>22</v>
      </c>
      <c r="F21" s="36" t="s">
        <v>23</v>
      </c>
      <c r="G21" s="76"/>
      <c r="H21" s="148"/>
      <c r="I21" s="148"/>
      <c r="J21" s="148"/>
      <c r="K21" s="148"/>
      <c r="L21" s="148"/>
      <c r="M21" s="37" t="s">
        <v>33</v>
      </c>
      <c r="N21" s="149"/>
      <c r="O21" s="38" t="s">
        <v>180</v>
      </c>
    </row>
    <row r="22" spans="1:15" ht="14.25" customHeight="1" x14ac:dyDescent="0.3">
      <c r="A22" s="76"/>
      <c r="B22" s="72" t="s">
        <v>389</v>
      </c>
      <c r="C22" s="73" t="s">
        <v>435</v>
      </c>
      <c r="D22" s="35">
        <v>40799</v>
      </c>
      <c r="E22" s="36" t="s">
        <v>22</v>
      </c>
      <c r="F22" s="36" t="s">
        <v>23</v>
      </c>
      <c r="G22" s="76"/>
      <c r="H22" s="148"/>
      <c r="I22" s="148"/>
      <c r="J22" s="148"/>
      <c r="K22" s="148"/>
      <c r="L22" s="148"/>
      <c r="M22" s="37" t="s">
        <v>33</v>
      </c>
      <c r="N22" s="149"/>
      <c r="O22" s="38" t="s">
        <v>180</v>
      </c>
    </row>
    <row r="23" spans="1:15" ht="14.25" customHeight="1" x14ac:dyDescent="0.3">
      <c r="A23" s="76"/>
      <c r="B23" s="72" t="s">
        <v>146</v>
      </c>
      <c r="C23" s="73" t="s">
        <v>436</v>
      </c>
      <c r="D23" s="35">
        <v>40788</v>
      </c>
      <c r="E23" s="36" t="s">
        <v>22</v>
      </c>
      <c r="F23" s="36" t="s">
        <v>23</v>
      </c>
      <c r="G23" s="76"/>
      <c r="H23" s="148"/>
      <c r="I23" s="148"/>
      <c r="J23" s="148"/>
      <c r="K23" s="148"/>
      <c r="L23" s="148"/>
      <c r="M23" s="37" t="s">
        <v>33</v>
      </c>
      <c r="N23" s="149"/>
      <c r="O23" s="38" t="s">
        <v>180</v>
      </c>
    </row>
    <row r="24" spans="1:15" ht="14.25" customHeight="1" x14ac:dyDescent="0.3">
      <c r="A24" s="40"/>
      <c r="B24" s="40"/>
      <c r="C24" s="40"/>
      <c r="D24" s="40"/>
      <c r="E24" s="64"/>
      <c r="F24" s="64"/>
      <c r="G24" s="40"/>
      <c r="H24" s="40"/>
      <c r="I24" s="40"/>
      <c r="J24" s="40"/>
      <c r="K24" s="40"/>
      <c r="L24" s="40"/>
      <c r="M24" s="40"/>
      <c r="N24" s="40"/>
      <c r="O24" s="40"/>
    </row>
  </sheetData>
  <mergeCells count="1">
    <mergeCell ref="G6:L6"/>
  </mergeCells>
  <pageMargins left="0.25" right="0.25" top="0.75" bottom="0.75" header="0" footer="0"/>
  <pageSetup orientation="landscape"/>
  <headerFooter>
    <oddFooter>&amp;C&amp;"Helvetica Neue,Regular"&amp;12&amp;K000000&amp;P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workbookViewId="0">
      <selection activeCell="A7" sqref="A7:O7"/>
    </sheetView>
  </sheetViews>
  <sheetFormatPr defaultColWidth="14.44140625" defaultRowHeight="15" customHeight="1" x14ac:dyDescent="0.3"/>
  <cols>
    <col min="1" max="1" width="5.44140625" style="150" customWidth="1"/>
    <col min="2" max="2" width="11" style="150" customWidth="1"/>
    <col min="3" max="3" width="12.6640625" style="150" customWidth="1"/>
    <col min="4" max="4" width="12" style="150" customWidth="1"/>
    <col min="5" max="5" width="11.21875" style="150" customWidth="1"/>
    <col min="6" max="6" width="14.21875" style="150" customWidth="1"/>
    <col min="7" max="14" width="6.44140625" style="150" customWidth="1"/>
    <col min="15" max="15" width="26.21875" style="150" customWidth="1"/>
    <col min="16" max="17" width="8.6640625" style="150" customWidth="1"/>
    <col min="18" max="18" width="14.44140625" style="150" customWidth="1"/>
    <col min="19" max="16384" width="14.44140625" style="150"/>
  </cols>
  <sheetData>
    <row r="1" spans="1:17" ht="14.25" customHeight="1" x14ac:dyDescent="0.3">
      <c r="A1" s="23" t="s">
        <v>8</v>
      </c>
      <c r="B1" s="24"/>
      <c r="C1" s="25"/>
      <c r="D1" s="90"/>
      <c r="E1" s="62"/>
      <c r="F1" s="62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14.25" customHeight="1" x14ac:dyDescent="0.3">
      <c r="A2" s="23" t="s">
        <v>9</v>
      </c>
      <c r="B2" s="24"/>
      <c r="C2" s="25"/>
      <c r="D2" s="90"/>
      <c r="E2" s="62"/>
      <c r="F2" s="62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14.25" customHeight="1" x14ac:dyDescent="0.3">
      <c r="A3" s="6"/>
      <c r="B3" s="6"/>
      <c r="C3" s="6"/>
      <c r="D3" s="6"/>
      <c r="E3" s="62"/>
      <c r="F3" s="62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ht="14.25" customHeight="1" x14ac:dyDescent="0.3">
      <c r="A4" s="6"/>
      <c r="B4" s="6"/>
      <c r="C4" s="6"/>
      <c r="D4" s="6"/>
      <c r="E4" s="62"/>
      <c r="F4" s="62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ht="17.25" customHeight="1" thickBot="1" x14ac:dyDescent="0.4">
      <c r="A5" s="133"/>
      <c r="B5" s="28" t="s">
        <v>437</v>
      </c>
      <c r="C5" s="27"/>
      <c r="D5" s="134"/>
      <c r="E5" s="134"/>
      <c r="F5" s="135"/>
      <c r="G5" s="136"/>
      <c r="H5" s="137"/>
      <c r="I5" s="137"/>
      <c r="J5" s="137"/>
      <c r="K5" s="137"/>
      <c r="L5" s="137"/>
      <c r="M5" s="133"/>
      <c r="N5" s="133"/>
      <c r="O5" s="138"/>
      <c r="P5" s="6"/>
      <c r="Q5" s="6"/>
    </row>
    <row r="6" spans="1:17" ht="14.25" customHeight="1" thickBot="1" x14ac:dyDescent="0.35">
      <c r="A6" s="238"/>
      <c r="B6" s="238"/>
      <c r="C6" s="238"/>
      <c r="D6" s="238"/>
      <c r="E6" s="239"/>
      <c r="F6" s="240"/>
      <c r="G6" s="241" t="s">
        <v>410</v>
      </c>
      <c r="H6" s="242"/>
      <c r="I6" s="242"/>
      <c r="J6" s="242"/>
      <c r="K6" s="242"/>
      <c r="L6" s="243"/>
      <c r="M6" s="244"/>
      <c r="N6" s="245"/>
      <c r="O6" s="238"/>
      <c r="P6" s="6"/>
      <c r="Q6" s="6"/>
    </row>
    <row r="7" spans="1:17" ht="14.25" customHeight="1" thickBot="1" x14ac:dyDescent="0.35">
      <c r="A7" s="248" t="s">
        <v>11</v>
      </c>
      <c r="B7" s="249" t="s">
        <v>12</v>
      </c>
      <c r="C7" s="249" t="s">
        <v>13</v>
      </c>
      <c r="D7" s="249" t="s">
        <v>14</v>
      </c>
      <c r="E7" s="249" t="s">
        <v>15</v>
      </c>
      <c r="F7" s="249" t="s">
        <v>16</v>
      </c>
      <c r="G7" s="250">
        <v>1</v>
      </c>
      <c r="H7" s="250">
        <v>2</v>
      </c>
      <c r="I7" s="250">
        <v>3</v>
      </c>
      <c r="J7" s="250">
        <v>4</v>
      </c>
      <c r="K7" s="250">
        <v>5</v>
      </c>
      <c r="L7" s="250">
        <v>6</v>
      </c>
      <c r="M7" s="249" t="s">
        <v>372</v>
      </c>
      <c r="N7" s="249" t="s">
        <v>18</v>
      </c>
      <c r="O7" s="251" t="s">
        <v>19</v>
      </c>
      <c r="P7" s="194"/>
      <c r="Q7" s="6"/>
    </row>
    <row r="8" spans="1:17" ht="14.25" customHeight="1" x14ac:dyDescent="0.3">
      <c r="A8" s="246">
        <v>1</v>
      </c>
      <c r="B8" s="169" t="s">
        <v>438</v>
      </c>
      <c r="C8" s="170" t="s">
        <v>439</v>
      </c>
      <c r="D8" s="171">
        <v>39429</v>
      </c>
      <c r="E8" s="172" t="s">
        <v>22</v>
      </c>
      <c r="F8" s="172" t="s">
        <v>23</v>
      </c>
      <c r="G8" s="172" t="s">
        <v>412</v>
      </c>
      <c r="H8" s="247">
        <v>6.36</v>
      </c>
      <c r="I8" s="247">
        <v>6.59</v>
      </c>
      <c r="J8" s="247">
        <v>6.31</v>
      </c>
      <c r="K8" s="247">
        <v>6.8</v>
      </c>
      <c r="L8" s="247">
        <v>6.43</v>
      </c>
      <c r="M8" s="185">
        <f t="shared" ref="M8:M17" si="0">MAX($G$8:$L$8)</f>
        <v>6.8</v>
      </c>
      <c r="N8" s="172" t="str">
        <f>IF(ISBLANK(M8),"",IF(M8&lt;5.6,"",IF(M8&gt;=8.05,"TSM",IF(M8&gt;=7.65,"SM",IF(M8&gt;=7.2,"KSM",IF(M8&gt;=6.7,"I A",IF(M8&gt;=6.2,"II A",IF(M8&gt;=5.6,"III A"))))))))</f>
        <v>I A</v>
      </c>
      <c r="O8" s="174" t="s">
        <v>378</v>
      </c>
      <c r="P8" s="71"/>
      <c r="Q8" s="6"/>
    </row>
    <row r="9" spans="1:17" ht="14.25" customHeight="1" x14ac:dyDescent="0.3">
      <c r="A9" s="147">
        <v>2</v>
      </c>
      <c r="B9" s="33" t="s">
        <v>440</v>
      </c>
      <c r="C9" s="34" t="s">
        <v>441</v>
      </c>
      <c r="D9" s="35">
        <v>39362</v>
      </c>
      <c r="E9" s="36" t="s">
        <v>90</v>
      </c>
      <c r="F9" s="36" t="s">
        <v>442</v>
      </c>
      <c r="G9" s="147">
        <v>6.24</v>
      </c>
      <c r="H9" s="148">
        <v>6.6</v>
      </c>
      <c r="I9" s="148">
        <v>6.32</v>
      </c>
      <c r="J9" s="148">
        <v>6.12</v>
      </c>
      <c r="K9" s="36" t="s">
        <v>428</v>
      </c>
      <c r="L9" s="148">
        <v>6.5</v>
      </c>
      <c r="M9" s="52">
        <f t="shared" si="0"/>
        <v>6.8</v>
      </c>
      <c r="N9" s="36" t="str">
        <f>IF(ISBLANK(M9),"",IF(M9&lt;5.6,"",IF(M9&gt;=8.05,"TSM",IF(M9&gt;=7.65,"SM",IF(M9&gt;=7.2,"KSM",IF(M9&gt;=6.7,"I A",IF(M9&gt;=6.2,"II A",IF(M9&gt;=5.6,"III A"))))))))</f>
        <v>I A</v>
      </c>
      <c r="O9" s="38" t="s">
        <v>401</v>
      </c>
      <c r="P9" s="71"/>
      <c r="Q9" s="6"/>
    </row>
    <row r="10" spans="1:17" ht="14.25" customHeight="1" x14ac:dyDescent="0.3">
      <c r="A10" s="147">
        <v>3</v>
      </c>
      <c r="B10" s="33" t="s">
        <v>195</v>
      </c>
      <c r="C10" s="34" t="s">
        <v>196</v>
      </c>
      <c r="D10" s="35">
        <v>39434</v>
      </c>
      <c r="E10" s="36" t="s">
        <v>22</v>
      </c>
      <c r="F10" s="36" t="s">
        <v>23</v>
      </c>
      <c r="G10" s="147">
        <v>5.68</v>
      </c>
      <c r="H10" s="148">
        <v>6.16</v>
      </c>
      <c r="I10" s="148">
        <v>6.34</v>
      </c>
      <c r="J10" s="148">
        <v>6.54</v>
      </c>
      <c r="K10" s="148">
        <v>6.51</v>
      </c>
      <c r="L10" s="36" t="s">
        <v>412</v>
      </c>
      <c r="M10" s="52">
        <f t="shared" si="0"/>
        <v>6.8</v>
      </c>
      <c r="N10" s="36" t="str">
        <f>IF(ISBLANK(M10),"",IF(M10&lt;5.6,"",IF(M10&gt;=8.05,"TSM",IF(M10&gt;=7.65,"SM",IF(M10&gt;=7.2,"KSM",IF(M10&gt;=6.7,"I A",IF(M10&gt;=6.2,"II A",IF(M10&gt;=5.6,"III A"))))))))</f>
        <v>I A</v>
      </c>
      <c r="O10" s="38" t="s">
        <v>180</v>
      </c>
      <c r="P10" s="71"/>
      <c r="Q10" s="6"/>
    </row>
    <row r="11" spans="1:17" ht="14.25" customHeight="1" x14ac:dyDescent="0.3">
      <c r="A11" s="147">
        <v>4</v>
      </c>
      <c r="B11" s="33" t="s">
        <v>55</v>
      </c>
      <c r="C11" s="34" t="s">
        <v>56</v>
      </c>
      <c r="D11" s="35">
        <v>39524</v>
      </c>
      <c r="E11" s="36" t="s">
        <v>22</v>
      </c>
      <c r="F11" s="36" t="s">
        <v>23</v>
      </c>
      <c r="G11" s="147">
        <v>6.01</v>
      </c>
      <c r="H11" s="148">
        <v>6.1</v>
      </c>
      <c r="I11" s="148">
        <v>5.75</v>
      </c>
      <c r="J11" s="148">
        <v>5.96</v>
      </c>
      <c r="K11" s="148">
        <v>6.03</v>
      </c>
      <c r="L11" s="36" t="s">
        <v>428</v>
      </c>
      <c r="M11" s="52">
        <f t="shared" si="0"/>
        <v>6.8</v>
      </c>
      <c r="N11" s="36" t="str">
        <f>IF(ISBLANK(M11),"",IF(M11&lt;5.6,"",IF(M11&gt;=8.05,"TSM",IF(M11&gt;=7.65,"SM",IF(M11&gt;=7.2,"KSM",IF(M11&gt;=6.7,"I A",IF(M11&gt;=6.2,"II A",IF(M11&gt;=5.6,"III A"))))))))</f>
        <v>I A</v>
      </c>
      <c r="O11" s="38" t="s">
        <v>58</v>
      </c>
      <c r="P11" s="101"/>
      <c r="Q11" s="151"/>
    </row>
    <row r="12" spans="1:17" ht="14.25" customHeight="1" x14ac:dyDescent="0.3">
      <c r="A12" s="147">
        <v>5</v>
      </c>
      <c r="B12" s="33" t="s">
        <v>60</v>
      </c>
      <c r="C12" s="34" t="s">
        <v>61</v>
      </c>
      <c r="D12" s="35">
        <v>40363</v>
      </c>
      <c r="E12" s="36" t="s">
        <v>22</v>
      </c>
      <c r="F12" s="36" t="s">
        <v>23</v>
      </c>
      <c r="G12" s="36" t="s">
        <v>412</v>
      </c>
      <c r="H12" s="148">
        <v>5.71</v>
      </c>
      <c r="I12" s="148">
        <v>5.58</v>
      </c>
      <c r="J12" s="148">
        <v>5.48</v>
      </c>
      <c r="K12" s="148">
        <v>5.64</v>
      </c>
      <c r="L12" s="36" t="s">
        <v>428</v>
      </c>
      <c r="M12" s="52">
        <f t="shared" si="0"/>
        <v>6.8</v>
      </c>
      <c r="N12" s="36" t="str">
        <f>IF(ISBLANK(M12),"",IF(M12&lt;5.6,"",IF(M12&gt;=8.05,"TSM",IF(M12&gt;=7.65,"SM",IF(M12&gt;=7.2,"KSM",IF(M12&gt;=6.7,"I A",IF(M12&gt;=6.2,"II A",IF(M12&gt;=5.6,"III A"))))))))</f>
        <v>I A</v>
      </c>
      <c r="O12" s="38" t="s">
        <v>58</v>
      </c>
      <c r="P12" s="71"/>
      <c r="Q12" s="6"/>
    </row>
    <row r="13" spans="1:17" ht="14.25" customHeight="1" x14ac:dyDescent="0.3">
      <c r="A13" s="147">
        <v>6</v>
      </c>
      <c r="B13" s="33" t="s">
        <v>443</v>
      </c>
      <c r="C13" s="34" t="s">
        <v>444</v>
      </c>
      <c r="D13" s="50">
        <v>28903</v>
      </c>
      <c r="E13" s="36" t="s">
        <v>22</v>
      </c>
      <c r="F13" s="36" t="s">
        <v>221</v>
      </c>
      <c r="G13" s="147">
        <v>5.29</v>
      </c>
      <c r="H13" s="148">
        <v>5.5</v>
      </c>
      <c r="I13" s="148">
        <v>5.47</v>
      </c>
      <c r="J13" s="36" t="s">
        <v>412</v>
      </c>
      <c r="K13" s="148">
        <v>5.34</v>
      </c>
      <c r="L13" s="36" t="s">
        <v>428</v>
      </c>
      <c r="M13" s="52">
        <f t="shared" si="0"/>
        <v>6.8</v>
      </c>
      <c r="N13" s="36" t="s">
        <v>174</v>
      </c>
      <c r="O13" s="38" t="s">
        <v>378</v>
      </c>
      <c r="P13" s="71"/>
      <c r="Q13" s="6"/>
    </row>
    <row r="14" spans="1:17" ht="14.25" customHeight="1" x14ac:dyDescent="0.3">
      <c r="A14" s="147">
        <v>7</v>
      </c>
      <c r="B14" s="33" t="s">
        <v>219</v>
      </c>
      <c r="C14" s="34" t="s">
        <v>220</v>
      </c>
      <c r="D14" s="35">
        <v>39170</v>
      </c>
      <c r="E14" s="36" t="s">
        <v>22</v>
      </c>
      <c r="F14" s="36" t="s">
        <v>23</v>
      </c>
      <c r="G14" s="147">
        <v>5.36</v>
      </c>
      <c r="H14" s="148">
        <v>5.42</v>
      </c>
      <c r="I14" s="36" t="s">
        <v>412</v>
      </c>
      <c r="J14" s="36" t="s">
        <v>428</v>
      </c>
      <c r="K14" s="36" t="s">
        <v>428</v>
      </c>
      <c r="L14" s="36" t="s">
        <v>428</v>
      </c>
      <c r="M14" s="52">
        <f t="shared" si="0"/>
        <v>6.8</v>
      </c>
      <c r="N14" s="36" t="s">
        <v>174</v>
      </c>
      <c r="O14" s="38" t="s">
        <v>26</v>
      </c>
      <c r="P14" s="71"/>
      <c r="Q14" s="6"/>
    </row>
    <row r="15" spans="1:17" ht="14.25" customHeight="1" x14ac:dyDescent="0.3">
      <c r="A15" s="147">
        <v>8</v>
      </c>
      <c r="B15" s="33" t="s">
        <v>206</v>
      </c>
      <c r="C15" s="34" t="s">
        <v>207</v>
      </c>
      <c r="D15" s="35">
        <v>39494</v>
      </c>
      <c r="E15" s="36" t="s">
        <v>22</v>
      </c>
      <c r="F15" s="36" t="s">
        <v>23</v>
      </c>
      <c r="G15" s="36" t="s">
        <v>412</v>
      </c>
      <c r="H15" s="36" t="s">
        <v>412</v>
      </c>
      <c r="I15" s="148">
        <v>5.34</v>
      </c>
      <c r="J15" s="36" t="s">
        <v>412</v>
      </c>
      <c r="K15" s="36" t="s">
        <v>412</v>
      </c>
      <c r="L15" s="148"/>
      <c r="M15" s="52">
        <f t="shared" si="0"/>
        <v>6.8</v>
      </c>
      <c r="N15" s="36" t="s">
        <v>174</v>
      </c>
      <c r="O15" s="38" t="s">
        <v>180</v>
      </c>
      <c r="P15" s="71"/>
      <c r="Q15" s="6"/>
    </row>
    <row r="16" spans="1:17" ht="14.25" customHeight="1" x14ac:dyDescent="0.3">
      <c r="A16" s="147">
        <v>9</v>
      </c>
      <c r="B16" s="33" t="s">
        <v>177</v>
      </c>
      <c r="C16" s="34" t="s">
        <v>178</v>
      </c>
      <c r="D16" s="35">
        <v>40370</v>
      </c>
      <c r="E16" s="36" t="s">
        <v>22</v>
      </c>
      <c r="F16" s="36" t="s">
        <v>23</v>
      </c>
      <c r="G16" s="147">
        <v>4.29</v>
      </c>
      <c r="H16" s="148">
        <v>4.4000000000000004</v>
      </c>
      <c r="I16" s="148">
        <v>4.5599999999999996</v>
      </c>
      <c r="J16" s="148">
        <v>4.55</v>
      </c>
      <c r="K16" s="36" t="s">
        <v>412</v>
      </c>
      <c r="L16" s="148"/>
      <c r="M16" s="52">
        <f t="shared" si="0"/>
        <v>6.8</v>
      </c>
      <c r="N16" s="36" t="s">
        <v>25</v>
      </c>
      <c r="O16" s="38" t="s">
        <v>180</v>
      </c>
      <c r="P16" s="71"/>
      <c r="Q16" s="6"/>
    </row>
    <row r="17" spans="1:17" ht="14.25" customHeight="1" x14ac:dyDescent="0.3">
      <c r="A17" s="147">
        <v>10</v>
      </c>
      <c r="B17" s="33" t="s">
        <v>445</v>
      </c>
      <c r="C17" s="34" t="s">
        <v>446</v>
      </c>
      <c r="D17" s="36" t="s">
        <v>447</v>
      </c>
      <c r="E17" s="36" t="s">
        <v>22</v>
      </c>
      <c r="F17" s="36" t="s">
        <v>23</v>
      </c>
      <c r="G17" s="147">
        <v>4.3499999999999996</v>
      </c>
      <c r="H17" s="148">
        <v>3.95</v>
      </c>
      <c r="I17" s="148">
        <v>4.0599999999999996</v>
      </c>
      <c r="J17" s="148">
        <v>4.25</v>
      </c>
      <c r="K17" s="148"/>
      <c r="L17" s="148"/>
      <c r="M17" s="52">
        <f t="shared" si="0"/>
        <v>6.8</v>
      </c>
      <c r="N17" s="36" t="s">
        <v>30</v>
      </c>
      <c r="O17" s="38" t="s">
        <v>139</v>
      </c>
      <c r="P17" s="71"/>
      <c r="Q17" s="6"/>
    </row>
    <row r="18" spans="1:17" ht="14.25" customHeight="1" x14ac:dyDescent="0.3">
      <c r="A18" s="76"/>
      <c r="B18" s="33" t="s">
        <v>225</v>
      </c>
      <c r="C18" s="34" t="s">
        <v>226</v>
      </c>
      <c r="D18" s="35">
        <v>40638</v>
      </c>
      <c r="E18" s="36" t="s">
        <v>22</v>
      </c>
      <c r="F18" s="36" t="s">
        <v>23</v>
      </c>
      <c r="G18" s="76"/>
      <c r="H18" s="148"/>
      <c r="I18" s="148"/>
      <c r="J18" s="148"/>
      <c r="K18" s="148"/>
      <c r="L18" s="148"/>
      <c r="M18" s="37" t="s">
        <v>33</v>
      </c>
      <c r="N18" s="149"/>
      <c r="O18" s="38" t="s">
        <v>58</v>
      </c>
      <c r="P18" s="71"/>
      <c r="Q18" s="6"/>
    </row>
    <row r="19" spans="1:17" ht="14.25" customHeight="1" x14ac:dyDescent="0.3">
      <c r="A19" s="76"/>
      <c r="B19" s="33" t="s">
        <v>192</v>
      </c>
      <c r="C19" s="34" t="s">
        <v>193</v>
      </c>
      <c r="D19" s="35">
        <v>40004</v>
      </c>
      <c r="E19" s="36" t="s">
        <v>22</v>
      </c>
      <c r="F19" s="36" t="s">
        <v>23</v>
      </c>
      <c r="G19" s="76"/>
      <c r="H19" s="148"/>
      <c r="I19" s="148"/>
      <c r="J19" s="148"/>
      <c r="K19" s="148"/>
      <c r="L19" s="148"/>
      <c r="M19" s="37" t="s">
        <v>33</v>
      </c>
      <c r="N19" s="149"/>
      <c r="O19" s="38" t="s">
        <v>58</v>
      </c>
      <c r="P19" s="71"/>
      <c r="Q19" s="6"/>
    </row>
    <row r="20" spans="1:17" ht="14.25" customHeight="1" x14ac:dyDescent="0.3">
      <c r="A20" s="76"/>
      <c r="B20" s="33" t="s">
        <v>267</v>
      </c>
      <c r="C20" s="34" t="s">
        <v>268</v>
      </c>
      <c r="D20" s="35">
        <v>40177</v>
      </c>
      <c r="E20" s="36" t="s">
        <v>22</v>
      </c>
      <c r="F20" s="36" t="s">
        <v>23</v>
      </c>
      <c r="G20" s="76"/>
      <c r="H20" s="148"/>
      <c r="I20" s="148"/>
      <c r="J20" s="148"/>
      <c r="K20" s="148"/>
      <c r="L20" s="148"/>
      <c r="M20" s="37" t="s">
        <v>33</v>
      </c>
      <c r="N20" s="149"/>
      <c r="O20" s="38" t="s">
        <v>26</v>
      </c>
      <c r="P20" s="71"/>
      <c r="Q20" s="6"/>
    </row>
    <row r="21" spans="1:17" ht="14.25" customHeight="1" x14ac:dyDescent="0.3">
      <c r="A21" s="40"/>
      <c r="B21" s="40"/>
      <c r="C21" s="40"/>
      <c r="D21" s="40"/>
      <c r="E21" s="64"/>
      <c r="F21" s="64"/>
      <c r="G21" s="40"/>
      <c r="H21" s="40"/>
      <c r="I21" s="40"/>
      <c r="J21" s="40"/>
      <c r="K21" s="40"/>
      <c r="L21" s="40"/>
      <c r="M21" s="40"/>
      <c r="N21" s="40"/>
      <c r="O21" s="40"/>
      <c r="P21" s="6"/>
      <c r="Q21" s="6"/>
    </row>
  </sheetData>
  <mergeCells count="1">
    <mergeCell ref="G6:L6"/>
  </mergeCells>
  <pageMargins left="0.25" right="0.25" top="0.75" bottom="0.75" header="0" footer="0"/>
  <pageSetup orientation="landscape"/>
  <headerFooter>
    <oddFooter>&amp;C&amp;"Helvetica Neue,Regular"&amp;12&amp;K000000&amp;P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showGridLines="0" workbookViewId="0">
      <selection activeCell="A14" sqref="A14:O14"/>
    </sheetView>
  </sheetViews>
  <sheetFormatPr defaultColWidth="14.44140625" defaultRowHeight="15" customHeight="1" x14ac:dyDescent="0.3"/>
  <cols>
    <col min="1" max="1" width="5.44140625" style="152" customWidth="1"/>
    <col min="2" max="2" width="11" style="152" customWidth="1"/>
    <col min="3" max="3" width="11.33203125" style="152" customWidth="1"/>
    <col min="4" max="4" width="12" style="152" customWidth="1"/>
    <col min="5" max="5" width="9.21875" style="152" customWidth="1"/>
    <col min="6" max="6" width="11.6640625" style="152" customWidth="1"/>
    <col min="7" max="14" width="6.44140625" style="152" customWidth="1"/>
    <col min="15" max="15" width="26.44140625" style="152" customWidth="1"/>
    <col min="16" max="17" width="8.6640625" style="152" customWidth="1"/>
    <col min="18" max="18" width="14.44140625" style="152" customWidth="1"/>
    <col min="19" max="16384" width="14.44140625" style="152"/>
  </cols>
  <sheetData>
    <row r="1" spans="1:17" ht="14.25" customHeight="1" x14ac:dyDescent="0.3">
      <c r="A1" s="23" t="s">
        <v>8</v>
      </c>
      <c r="B1" s="24"/>
      <c r="C1" s="25"/>
      <c r="D1" s="90"/>
      <c r="E1" s="62"/>
      <c r="F1" s="62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14.25" customHeight="1" x14ac:dyDescent="0.3">
      <c r="A2" s="23" t="s">
        <v>9</v>
      </c>
      <c r="B2" s="24"/>
      <c r="C2" s="25"/>
      <c r="D2" s="90"/>
      <c r="E2" s="62"/>
      <c r="F2" s="62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14.25" customHeight="1" x14ac:dyDescent="0.3">
      <c r="A3" s="6"/>
      <c r="B3" s="6"/>
      <c r="C3" s="6"/>
      <c r="D3" s="6"/>
      <c r="E3" s="62"/>
      <c r="F3" s="62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ht="14.25" customHeight="1" x14ac:dyDescent="0.3">
      <c r="A4" s="6"/>
      <c r="B4" s="6"/>
      <c r="C4" s="6"/>
      <c r="D4" s="6"/>
      <c r="E4" s="62"/>
      <c r="F4" s="62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ht="17.25" customHeight="1" thickBot="1" x14ac:dyDescent="0.4">
      <c r="A5" s="133"/>
      <c r="B5" s="28" t="s">
        <v>448</v>
      </c>
      <c r="C5" s="27"/>
      <c r="D5" s="134"/>
      <c r="E5" s="134"/>
      <c r="F5" s="135"/>
      <c r="G5" s="136"/>
      <c r="H5" s="137"/>
      <c r="I5" s="137"/>
      <c r="J5" s="137"/>
      <c r="K5" s="137"/>
      <c r="L5" s="137"/>
      <c r="M5" s="133"/>
      <c r="N5" s="133"/>
      <c r="O5" s="138"/>
      <c r="P5" s="6"/>
      <c r="Q5" s="6"/>
    </row>
    <row r="6" spans="1:17" ht="14.25" customHeight="1" thickBot="1" x14ac:dyDescent="0.35">
      <c r="A6" s="238"/>
      <c r="B6" s="238"/>
      <c r="C6" s="238"/>
      <c r="D6" s="238"/>
      <c r="E6" s="239"/>
      <c r="F6" s="240"/>
      <c r="G6" s="241" t="s">
        <v>410</v>
      </c>
      <c r="H6" s="242"/>
      <c r="I6" s="242"/>
      <c r="J6" s="242"/>
      <c r="K6" s="242"/>
      <c r="L6" s="243"/>
      <c r="M6" s="244"/>
      <c r="N6" s="245"/>
      <c r="O6" s="238"/>
      <c r="P6" s="6"/>
      <c r="Q6" s="6"/>
    </row>
    <row r="7" spans="1:17" ht="14.25" customHeight="1" thickBot="1" x14ac:dyDescent="0.35">
      <c r="A7" s="248" t="s">
        <v>11</v>
      </c>
      <c r="B7" s="249" t="s">
        <v>12</v>
      </c>
      <c r="C7" s="249" t="s">
        <v>13</v>
      </c>
      <c r="D7" s="249" t="s">
        <v>14</v>
      </c>
      <c r="E7" s="249" t="s">
        <v>15</v>
      </c>
      <c r="F7" s="249" t="s">
        <v>16</v>
      </c>
      <c r="G7" s="250">
        <v>1</v>
      </c>
      <c r="H7" s="250">
        <v>2</v>
      </c>
      <c r="I7" s="250">
        <v>3</v>
      </c>
      <c r="J7" s="250">
        <v>4</v>
      </c>
      <c r="K7" s="250">
        <v>5</v>
      </c>
      <c r="L7" s="250">
        <v>6</v>
      </c>
      <c r="M7" s="249" t="s">
        <v>372</v>
      </c>
      <c r="N7" s="249" t="s">
        <v>18</v>
      </c>
      <c r="O7" s="251" t="s">
        <v>19</v>
      </c>
      <c r="P7" s="194"/>
      <c r="Q7" s="6"/>
    </row>
    <row r="8" spans="1:17" ht="14.25" customHeight="1" x14ac:dyDescent="0.3">
      <c r="A8" s="172" t="s">
        <v>40</v>
      </c>
      <c r="B8" s="169" t="s">
        <v>52</v>
      </c>
      <c r="C8" s="170" t="s">
        <v>422</v>
      </c>
      <c r="D8" s="171">
        <v>39851</v>
      </c>
      <c r="E8" s="172" t="s">
        <v>22</v>
      </c>
      <c r="F8" s="172" t="s">
        <v>23</v>
      </c>
      <c r="G8" s="246">
        <v>9.8699999999999992</v>
      </c>
      <c r="H8" s="247">
        <v>10.050000000000001</v>
      </c>
      <c r="I8" s="172" t="s">
        <v>428</v>
      </c>
      <c r="J8" s="247"/>
      <c r="K8" s="247"/>
      <c r="L8" s="247"/>
      <c r="M8" s="185">
        <f>MAX($G$8:$L$8)</f>
        <v>10.050000000000001</v>
      </c>
      <c r="N8" s="172" t="s">
        <v>174</v>
      </c>
      <c r="O8" s="174" t="s">
        <v>180</v>
      </c>
      <c r="P8" s="71"/>
      <c r="Q8" s="6"/>
    </row>
    <row r="9" spans="1:17" ht="14.25" customHeight="1" x14ac:dyDescent="0.3">
      <c r="A9" s="76"/>
      <c r="B9" s="33" t="s">
        <v>160</v>
      </c>
      <c r="C9" s="34" t="s">
        <v>413</v>
      </c>
      <c r="D9" s="35">
        <v>40173</v>
      </c>
      <c r="E9" s="36" t="s">
        <v>22</v>
      </c>
      <c r="F9" s="36" t="s">
        <v>23</v>
      </c>
      <c r="G9" s="76"/>
      <c r="H9" s="148"/>
      <c r="I9" s="148"/>
      <c r="J9" s="148"/>
      <c r="K9" s="148"/>
      <c r="L9" s="148"/>
      <c r="M9" s="37" t="s">
        <v>33</v>
      </c>
      <c r="N9" s="149"/>
      <c r="O9" s="38" t="s">
        <v>180</v>
      </c>
      <c r="P9" s="101"/>
      <c r="Q9" s="151"/>
    </row>
    <row r="10" spans="1:17" ht="14.25" customHeight="1" x14ac:dyDescent="0.3">
      <c r="A10" s="76"/>
      <c r="B10" s="33" t="s">
        <v>149</v>
      </c>
      <c r="C10" s="34" t="s">
        <v>449</v>
      </c>
      <c r="D10" s="35">
        <v>39077</v>
      </c>
      <c r="E10" s="36" t="s">
        <v>22</v>
      </c>
      <c r="F10" s="36" t="s">
        <v>23</v>
      </c>
      <c r="G10" s="76"/>
      <c r="H10" s="148"/>
      <c r="I10" s="148"/>
      <c r="J10" s="148"/>
      <c r="K10" s="148"/>
      <c r="L10" s="148"/>
      <c r="M10" s="37" t="s">
        <v>33</v>
      </c>
      <c r="N10" s="149"/>
      <c r="O10" s="38" t="s">
        <v>180</v>
      </c>
      <c r="P10" s="71"/>
      <c r="Q10" s="6"/>
    </row>
    <row r="11" spans="1:17" ht="14.25" customHeight="1" x14ac:dyDescent="0.3">
      <c r="A11" s="40"/>
      <c r="B11" s="40"/>
      <c r="C11" s="40"/>
      <c r="D11" s="40"/>
      <c r="E11" s="64"/>
      <c r="F11" s="64"/>
      <c r="G11" s="40"/>
      <c r="H11" s="40"/>
      <c r="I11" s="40"/>
      <c r="J11" s="40"/>
      <c r="K11" s="40"/>
      <c r="L11" s="40"/>
      <c r="M11" s="40"/>
      <c r="N11" s="40"/>
      <c r="O11" s="40"/>
      <c r="P11" s="6"/>
      <c r="Q11" s="6"/>
    </row>
    <row r="12" spans="1:17" ht="16.5" customHeight="1" x14ac:dyDescent="0.35">
      <c r="A12" s="133"/>
      <c r="B12" s="28" t="s">
        <v>450</v>
      </c>
      <c r="C12" s="27"/>
      <c r="D12" s="134"/>
      <c r="E12" s="134"/>
      <c r="F12" s="135"/>
      <c r="G12" s="136"/>
      <c r="H12" s="137"/>
      <c r="I12" s="137"/>
      <c r="J12" s="137"/>
      <c r="K12" s="137"/>
      <c r="L12" s="137"/>
      <c r="M12" s="133"/>
      <c r="N12" s="133"/>
      <c r="O12" s="138"/>
      <c r="P12" s="6"/>
      <c r="Q12" s="6"/>
    </row>
    <row r="13" spans="1:17" ht="14.25" customHeight="1" x14ac:dyDescent="0.3">
      <c r="A13" s="139"/>
      <c r="B13" s="139"/>
      <c r="C13" s="139"/>
      <c r="D13" s="139"/>
      <c r="E13" s="140"/>
      <c r="F13" s="141"/>
      <c r="G13" s="165" t="s">
        <v>410</v>
      </c>
      <c r="H13" s="166"/>
      <c r="I13" s="166"/>
      <c r="J13" s="166"/>
      <c r="K13" s="166"/>
      <c r="L13" s="167"/>
      <c r="M13" s="142"/>
      <c r="N13" s="143"/>
      <c r="O13" s="139"/>
      <c r="P13" s="6"/>
      <c r="Q13" s="6"/>
    </row>
    <row r="14" spans="1:17" ht="14.25" customHeight="1" x14ac:dyDescent="0.3">
      <c r="A14" s="144" t="s">
        <v>11</v>
      </c>
      <c r="B14" s="144" t="s">
        <v>12</v>
      </c>
      <c r="C14" s="144" t="s">
        <v>13</v>
      </c>
      <c r="D14" s="144" t="s">
        <v>14</v>
      </c>
      <c r="E14" s="144" t="s">
        <v>15</v>
      </c>
      <c r="F14" s="144" t="s">
        <v>16</v>
      </c>
      <c r="G14" s="145">
        <v>1</v>
      </c>
      <c r="H14" s="145">
        <v>2</v>
      </c>
      <c r="I14" s="145">
        <v>3</v>
      </c>
      <c r="J14" s="145">
        <v>4</v>
      </c>
      <c r="K14" s="145">
        <v>5</v>
      </c>
      <c r="L14" s="145">
        <v>6</v>
      </c>
      <c r="M14" s="144" t="s">
        <v>372</v>
      </c>
      <c r="N14" s="144" t="s">
        <v>18</v>
      </c>
      <c r="O14" s="146" t="s">
        <v>19</v>
      </c>
      <c r="P14" s="70"/>
      <c r="Q14" s="6"/>
    </row>
    <row r="15" spans="1:17" ht="14.25" customHeight="1" x14ac:dyDescent="0.3">
      <c r="A15" s="76"/>
      <c r="B15" s="33" t="s">
        <v>438</v>
      </c>
      <c r="C15" s="34" t="s">
        <v>439</v>
      </c>
      <c r="D15" s="35">
        <v>39429</v>
      </c>
      <c r="E15" s="36" t="s">
        <v>22</v>
      </c>
      <c r="F15" s="36" t="s">
        <v>23</v>
      </c>
      <c r="G15" s="76"/>
      <c r="H15" s="148"/>
      <c r="I15" s="148"/>
      <c r="J15" s="148"/>
      <c r="K15" s="148"/>
      <c r="L15" s="148"/>
      <c r="M15" s="37" t="s">
        <v>33</v>
      </c>
      <c r="N15" s="36" t="str">
        <f>IF(ISBLANK(L15),"",IF(L15&lt;12.2,"",IF(L15&gt;=16.65,"TSM",IF(L15&gt;=16.1,"SM",IF(L15&gt;=15.2,"KSM",IF(L15&gt;=14.2,"I A",IF(L15&gt;=13.2,"II A",IF(L15&gt;=12.2,"III A"))))))))</f>
        <v/>
      </c>
      <c r="O15" s="38" t="s">
        <v>378</v>
      </c>
      <c r="P15" s="71"/>
      <c r="Q15" s="6"/>
    </row>
    <row r="16" spans="1:17" ht="14.25" customHeight="1" x14ac:dyDescent="0.3">
      <c r="A16" s="76"/>
      <c r="B16" s="33" t="s">
        <v>407</v>
      </c>
      <c r="C16" s="34" t="s">
        <v>408</v>
      </c>
      <c r="D16" s="35">
        <v>40524</v>
      </c>
      <c r="E16" s="36" t="s">
        <v>22</v>
      </c>
      <c r="F16" s="36" t="s">
        <v>23</v>
      </c>
      <c r="G16" s="76"/>
      <c r="H16" s="148"/>
      <c r="I16" s="148"/>
      <c r="J16" s="148"/>
      <c r="K16" s="148"/>
      <c r="L16" s="148"/>
      <c r="M16" s="37" t="s">
        <v>33</v>
      </c>
      <c r="N16" s="36" t="str">
        <f>IF(ISBLANK(L16),"",IF(L16&lt;12.2,"",IF(L16&gt;=16.65,"TSM",IF(L16&gt;=16.1,"SM",IF(L16&gt;=15.2,"KSM",IF(L16&gt;=14.2,"I A",IF(L16&gt;=13.2,"II A",IF(L16&gt;=12.2,"III A"))))))))</f>
        <v/>
      </c>
      <c r="O16" s="38" t="s">
        <v>378</v>
      </c>
      <c r="P16" s="71"/>
      <c r="Q16" s="6"/>
    </row>
    <row r="17" spans="1:17" ht="14.25" customHeight="1" x14ac:dyDescent="0.3">
      <c r="A17" s="40"/>
      <c r="B17" s="40"/>
      <c r="C17" s="40"/>
      <c r="D17" s="40"/>
      <c r="E17" s="64"/>
      <c r="F17" s="64"/>
      <c r="G17" s="40"/>
      <c r="H17" s="40"/>
      <c r="I17" s="40"/>
      <c r="J17" s="40"/>
      <c r="K17" s="40"/>
      <c r="L17" s="40"/>
      <c r="M17" s="40"/>
      <c r="N17" s="40"/>
      <c r="O17" s="40"/>
      <c r="P17" s="6"/>
      <c r="Q17" s="6"/>
    </row>
  </sheetData>
  <mergeCells count="2">
    <mergeCell ref="G6:L6"/>
    <mergeCell ref="G13:L13"/>
  </mergeCells>
  <pageMargins left="0.25" right="0.25" top="0.75" bottom="0.75" header="0" footer="0"/>
  <pageSetup orientation="landscape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showGridLines="0" workbookViewId="0">
      <selection activeCell="D9" sqref="D9"/>
    </sheetView>
  </sheetViews>
  <sheetFormatPr defaultColWidth="14.44140625" defaultRowHeight="15" customHeight="1" x14ac:dyDescent="0.3"/>
  <cols>
    <col min="1" max="1" width="4.21875" style="22" customWidth="1"/>
    <col min="2" max="2" width="14" style="22" customWidth="1"/>
    <col min="3" max="3" width="10.88671875" style="22" customWidth="1"/>
    <col min="4" max="4" width="10.33203125" style="22" customWidth="1"/>
    <col min="5" max="5" width="10.21875" style="22" customWidth="1"/>
    <col min="6" max="6" width="10.44140625" style="22" customWidth="1"/>
    <col min="7" max="7" width="8.88671875" style="22" customWidth="1"/>
    <col min="8" max="8" width="6.44140625" style="22" customWidth="1"/>
    <col min="9" max="9" width="11.44140625" style="22" customWidth="1"/>
    <col min="10" max="10" width="14.44140625" style="22" customWidth="1"/>
    <col min="11" max="16384" width="14.44140625" style="22"/>
  </cols>
  <sheetData>
    <row r="1" spans="1:9" ht="14.25" customHeight="1" x14ac:dyDescent="0.3">
      <c r="A1" s="23" t="s">
        <v>8</v>
      </c>
      <c r="B1" s="24"/>
      <c r="C1" s="25"/>
      <c r="D1" s="6"/>
      <c r="E1" s="6"/>
      <c r="F1" s="6"/>
      <c r="G1" s="26"/>
      <c r="H1" s="26"/>
      <c r="I1" s="6"/>
    </row>
    <row r="2" spans="1:9" ht="14.25" customHeight="1" x14ac:dyDescent="0.3">
      <c r="A2" s="23" t="s">
        <v>9</v>
      </c>
      <c r="B2" s="24"/>
      <c r="C2" s="25"/>
      <c r="D2" s="6"/>
      <c r="E2" s="6"/>
      <c r="F2" s="6"/>
      <c r="G2" s="26"/>
      <c r="H2" s="26"/>
      <c r="I2" s="6"/>
    </row>
    <row r="3" spans="1:9" ht="14.25" customHeight="1" x14ac:dyDescent="0.3">
      <c r="A3" s="6"/>
      <c r="B3" s="27"/>
      <c r="C3" s="27"/>
      <c r="D3" s="27"/>
      <c r="E3" s="27"/>
      <c r="F3" s="27"/>
      <c r="G3" s="26"/>
      <c r="H3" s="26"/>
      <c r="I3" s="6"/>
    </row>
    <row r="4" spans="1:9" ht="18" customHeight="1" x14ac:dyDescent="0.3">
      <c r="A4" s="6"/>
      <c r="B4" s="163" t="s">
        <v>10</v>
      </c>
      <c r="C4" s="164"/>
      <c r="D4" s="164"/>
      <c r="E4" s="164"/>
      <c r="F4" s="164"/>
      <c r="G4" s="26"/>
      <c r="H4" s="26"/>
      <c r="I4" s="6"/>
    </row>
    <row r="5" spans="1:9" ht="14.25" customHeight="1" thickBot="1" x14ac:dyDescent="0.35">
      <c r="A5" s="175"/>
      <c r="B5" s="176"/>
      <c r="C5" s="176"/>
      <c r="D5" s="176"/>
      <c r="E5" s="176"/>
      <c r="F5" s="176"/>
      <c r="G5" s="177"/>
      <c r="H5" s="177"/>
      <c r="I5" s="175"/>
    </row>
    <row r="6" spans="1:9" ht="14.25" customHeight="1" thickBot="1" x14ac:dyDescent="0.35">
      <c r="A6" s="178" t="s">
        <v>11</v>
      </c>
      <c r="B6" s="179" t="s">
        <v>12</v>
      </c>
      <c r="C6" s="179" t="s">
        <v>13</v>
      </c>
      <c r="D6" s="179" t="s">
        <v>14</v>
      </c>
      <c r="E6" s="179" t="s">
        <v>15</v>
      </c>
      <c r="F6" s="179" t="s">
        <v>16</v>
      </c>
      <c r="G6" s="179" t="s">
        <v>17</v>
      </c>
      <c r="H6" s="179" t="s">
        <v>18</v>
      </c>
      <c r="I6" s="180" t="s">
        <v>19</v>
      </c>
    </row>
    <row r="7" spans="1:9" ht="14.25" customHeight="1" x14ac:dyDescent="0.3">
      <c r="A7" s="168">
        <v>1</v>
      </c>
      <c r="B7" s="169" t="s">
        <v>20</v>
      </c>
      <c r="C7" s="170" t="s">
        <v>21</v>
      </c>
      <c r="D7" s="171">
        <v>40318</v>
      </c>
      <c r="E7" s="172" t="s">
        <v>22</v>
      </c>
      <c r="F7" s="172" t="s">
        <v>23</v>
      </c>
      <c r="G7" s="173" t="s">
        <v>24</v>
      </c>
      <c r="H7" s="172" t="s">
        <v>25</v>
      </c>
      <c r="I7" s="174" t="s">
        <v>26</v>
      </c>
    </row>
    <row r="8" spans="1:9" ht="14.25" customHeight="1" x14ac:dyDescent="0.3">
      <c r="A8" s="32">
        <v>2</v>
      </c>
      <c r="B8" s="33" t="s">
        <v>27</v>
      </c>
      <c r="C8" s="34" t="s">
        <v>28</v>
      </c>
      <c r="D8" s="35">
        <v>40667</v>
      </c>
      <c r="E8" s="36" t="s">
        <v>22</v>
      </c>
      <c r="F8" s="36" t="s">
        <v>23</v>
      </c>
      <c r="G8" s="37" t="s">
        <v>29</v>
      </c>
      <c r="H8" s="36" t="s">
        <v>30</v>
      </c>
      <c r="I8" s="38" t="s">
        <v>26</v>
      </c>
    </row>
    <row r="9" spans="1:9" ht="14.25" customHeight="1" x14ac:dyDescent="0.3">
      <c r="A9" s="39"/>
      <c r="B9" s="33" t="s">
        <v>31</v>
      </c>
      <c r="C9" s="34" t="s">
        <v>32</v>
      </c>
      <c r="D9" s="35">
        <v>40803</v>
      </c>
      <c r="E9" s="36" t="s">
        <v>22</v>
      </c>
      <c r="F9" s="36" t="s">
        <v>23</v>
      </c>
      <c r="G9" s="37" t="s">
        <v>33</v>
      </c>
      <c r="H9" s="36"/>
      <c r="I9" s="38" t="s">
        <v>26</v>
      </c>
    </row>
    <row r="10" spans="1:9" ht="14.25" customHeight="1" x14ac:dyDescent="0.3">
      <c r="A10" s="39"/>
      <c r="B10" s="33" t="s">
        <v>34</v>
      </c>
      <c r="C10" s="34" t="s">
        <v>35</v>
      </c>
      <c r="D10" s="35">
        <v>40139</v>
      </c>
      <c r="E10" s="36" t="s">
        <v>22</v>
      </c>
      <c r="F10" s="36" t="s">
        <v>23</v>
      </c>
      <c r="G10" s="37" t="s">
        <v>33</v>
      </c>
      <c r="H10" s="36"/>
      <c r="I10" s="38" t="s">
        <v>26</v>
      </c>
    </row>
    <row r="11" spans="1:9" ht="14.25" customHeight="1" x14ac:dyDescent="0.3">
      <c r="A11" s="40"/>
      <c r="B11" s="41"/>
      <c r="C11" s="40"/>
      <c r="D11" s="40"/>
      <c r="E11" s="40"/>
      <c r="F11" s="40"/>
      <c r="G11" s="42"/>
      <c r="H11" s="42"/>
      <c r="I11" s="40"/>
    </row>
  </sheetData>
  <mergeCells count="1">
    <mergeCell ref="B4:F4"/>
  </mergeCells>
  <pageMargins left="0.25" right="0.25" top="0.75" bottom="0.75" header="0" footer="0"/>
  <pageSetup orientation="portrait"/>
  <headerFooter>
    <oddFooter>&amp;C&amp;"Helvetica Neue,Regular"&amp;12&amp;K000000&amp;P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topLeftCell="A4" workbookViewId="0">
      <selection activeCell="A20" sqref="A20:O20"/>
    </sheetView>
  </sheetViews>
  <sheetFormatPr defaultColWidth="14.44140625" defaultRowHeight="15" customHeight="1" x14ac:dyDescent="0.3"/>
  <cols>
    <col min="1" max="1" width="5.44140625" style="153" customWidth="1"/>
    <col min="2" max="2" width="9.33203125" style="153" customWidth="1"/>
    <col min="3" max="3" width="11.33203125" style="153" customWidth="1"/>
    <col min="4" max="4" width="10.33203125" style="153" customWidth="1"/>
    <col min="5" max="5" width="8.88671875" style="153" customWidth="1"/>
    <col min="6" max="6" width="10.88671875" style="153" customWidth="1"/>
    <col min="7" max="14" width="6.44140625" style="153" customWidth="1"/>
    <col min="15" max="15" width="15.88671875" style="153" customWidth="1"/>
    <col min="16" max="16" width="14.44140625" style="153" customWidth="1"/>
    <col min="17" max="16384" width="14.44140625" style="153"/>
  </cols>
  <sheetData>
    <row r="1" spans="1:15" ht="14.25" customHeight="1" x14ac:dyDescent="0.3">
      <c r="A1" s="23" t="s">
        <v>8</v>
      </c>
      <c r="B1" s="24"/>
      <c r="C1" s="25"/>
      <c r="D1" s="90"/>
      <c r="E1" s="62"/>
      <c r="F1" s="62"/>
      <c r="G1" s="6"/>
      <c r="H1" s="6"/>
      <c r="I1" s="6"/>
      <c r="J1" s="6"/>
      <c r="K1" s="6"/>
      <c r="L1" s="6"/>
      <c r="M1" s="6"/>
      <c r="N1" s="6"/>
      <c r="O1" s="6"/>
    </row>
    <row r="2" spans="1:15" ht="14.25" customHeight="1" x14ac:dyDescent="0.3">
      <c r="A2" s="23" t="s">
        <v>9</v>
      </c>
      <c r="B2" s="24"/>
      <c r="C2" s="25"/>
      <c r="D2" s="90"/>
      <c r="E2" s="62"/>
      <c r="F2" s="62"/>
      <c r="G2" s="6"/>
      <c r="H2" s="6"/>
      <c r="I2" s="6"/>
      <c r="J2" s="6"/>
      <c r="K2" s="6"/>
      <c r="L2" s="6"/>
      <c r="M2" s="6"/>
      <c r="N2" s="6"/>
      <c r="O2" s="6"/>
    </row>
    <row r="3" spans="1:15" ht="14.25" customHeight="1" x14ac:dyDescent="0.3">
      <c r="A3" s="6"/>
      <c r="B3" s="6"/>
      <c r="C3" s="6"/>
      <c r="D3" s="6"/>
      <c r="E3" s="62"/>
      <c r="F3" s="62"/>
      <c r="G3" s="6"/>
      <c r="H3" s="6"/>
      <c r="I3" s="6"/>
      <c r="J3" s="6"/>
      <c r="K3" s="6"/>
      <c r="L3" s="6"/>
      <c r="M3" s="6"/>
      <c r="N3" s="6"/>
      <c r="O3" s="6"/>
    </row>
    <row r="4" spans="1:15" ht="14.25" customHeight="1" x14ac:dyDescent="0.3">
      <c r="A4" s="6"/>
      <c r="B4" s="6"/>
      <c r="C4" s="6"/>
      <c r="D4" s="6"/>
      <c r="E4" s="62"/>
      <c r="F4" s="62"/>
      <c r="G4" s="6"/>
      <c r="H4" s="6"/>
      <c r="I4" s="6"/>
      <c r="J4" s="6"/>
      <c r="K4" s="6"/>
      <c r="L4" s="6"/>
      <c r="M4" s="6"/>
      <c r="N4" s="6"/>
      <c r="O4" s="6"/>
    </row>
    <row r="5" spans="1:15" ht="17.25" customHeight="1" thickBot="1" x14ac:dyDescent="0.35">
      <c r="A5" s="133"/>
      <c r="B5" s="28" t="s">
        <v>451</v>
      </c>
      <c r="C5" s="27"/>
      <c r="D5" s="133"/>
      <c r="E5" s="154"/>
      <c r="F5" s="155"/>
      <c r="G5" s="136"/>
      <c r="H5" s="137"/>
      <c r="I5" s="137"/>
      <c r="J5" s="137"/>
      <c r="K5" s="137"/>
      <c r="L5" s="137"/>
      <c r="M5" s="133"/>
      <c r="N5" s="133"/>
      <c r="O5" s="138"/>
    </row>
    <row r="6" spans="1:15" ht="14.25" customHeight="1" thickBot="1" x14ac:dyDescent="0.35">
      <c r="A6" s="238"/>
      <c r="B6" s="238"/>
      <c r="C6" s="238"/>
      <c r="D6" s="238"/>
      <c r="E6" s="239"/>
      <c r="F6" s="240"/>
      <c r="G6" s="241" t="s">
        <v>410</v>
      </c>
      <c r="H6" s="242"/>
      <c r="I6" s="242"/>
      <c r="J6" s="242"/>
      <c r="K6" s="242"/>
      <c r="L6" s="243"/>
      <c r="M6" s="244"/>
      <c r="N6" s="245"/>
      <c r="O6" s="238"/>
    </row>
    <row r="7" spans="1:15" ht="14.25" customHeight="1" thickBot="1" x14ac:dyDescent="0.35">
      <c r="A7" s="248" t="s">
        <v>11</v>
      </c>
      <c r="B7" s="249" t="s">
        <v>12</v>
      </c>
      <c r="C7" s="249" t="s">
        <v>13</v>
      </c>
      <c r="D7" s="249" t="s">
        <v>14</v>
      </c>
      <c r="E7" s="249" t="s">
        <v>15</v>
      </c>
      <c r="F7" s="249" t="s">
        <v>16</v>
      </c>
      <c r="G7" s="250">
        <v>1</v>
      </c>
      <c r="H7" s="250">
        <v>2</v>
      </c>
      <c r="I7" s="250">
        <v>3</v>
      </c>
      <c r="J7" s="250">
        <v>4</v>
      </c>
      <c r="K7" s="250">
        <v>5</v>
      </c>
      <c r="L7" s="250">
        <v>6</v>
      </c>
      <c r="M7" s="249" t="s">
        <v>372</v>
      </c>
      <c r="N7" s="249" t="s">
        <v>18</v>
      </c>
      <c r="O7" s="251" t="s">
        <v>19</v>
      </c>
    </row>
    <row r="8" spans="1:15" ht="14.25" customHeight="1" x14ac:dyDescent="0.3">
      <c r="A8" s="246">
        <v>1</v>
      </c>
      <c r="B8" s="169" t="s">
        <v>82</v>
      </c>
      <c r="C8" s="170" t="s">
        <v>452</v>
      </c>
      <c r="D8" s="171">
        <v>36281</v>
      </c>
      <c r="E8" s="172" t="s">
        <v>22</v>
      </c>
      <c r="F8" s="172" t="s">
        <v>23</v>
      </c>
      <c r="G8" s="246">
        <v>10.56</v>
      </c>
      <c r="H8" s="172" t="s">
        <v>453</v>
      </c>
      <c r="I8" s="247">
        <v>10.220000000000001</v>
      </c>
      <c r="J8" s="172" t="s">
        <v>453</v>
      </c>
      <c r="K8" s="247">
        <v>10.31</v>
      </c>
      <c r="L8" s="172" t="s">
        <v>453</v>
      </c>
      <c r="M8" s="185">
        <f>MAX($G$8:$L$8)</f>
        <v>10.56</v>
      </c>
      <c r="N8" s="172" t="str">
        <f>IF(ISBLANK(M8),"",IF(M8&lt;8.5,"",IF(M8&gt;=17.2,"TSM",IF(M8&gt;=15.8,"SM",IF(M8&gt;=14,"KSM",IF(M8&gt;=12,"I A",IF(M8&gt;=10,"II A",IF(M8&gt;=8.5,"III A"))))))))</f>
        <v>II A</v>
      </c>
      <c r="O8" s="174" t="s">
        <v>126</v>
      </c>
    </row>
    <row r="9" spans="1:15" ht="14.25" customHeight="1" x14ac:dyDescent="0.3">
      <c r="A9" s="147">
        <v>2</v>
      </c>
      <c r="B9" s="33" t="s">
        <v>454</v>
      </c>
      <c r="C9" s="34" t="s">
        <v>455</v>
      </c>
      <c r="D9" s="36" t="s">
        <v>456</v>
      </c>
      <c r="E9" s="36" t="s">
        <v>22</v>
      </c>
      <c r="F9" s="36" t="s">
        <v>23</v>
      </c>
      <c r="G9" s="147">
        <v>8.8800000000000008</v>
      </c>
      <c r="H9" s="148">
        <v>9.16</v>
      </c>
      <c r="I9" s="148">
        <v>9.1300000000000008</v>
      </c>
      <c r="J9" s="148">
        <v>9.4</v>
      </c>
      <c r="K9" s="148">
        <v>9.4</v>
      </c>
      <c r="L9" s="36" t="s">
        <v>453</v>
      </c>
      <c r="M9" s="52">
        <f>MAX($G$8:$L$8)</f>
        <v>10.56</v>
      </c>
      <c r="N9" s="36" t="str">
        <f>IF(ISBLANK(M9),"",IF(M9&lt;8.5,"",IF(M9&gt;=17.2,"TSM",IF(M9&gt;=15.8,"SM",IF(M9&gt;=14,"KSM",IF(M9&gt;=12,"I A",IF(M9&gt;=10,"II A",IF(M9&gt;=8.5,"III A"))))))))</f>
        <v>II A</v>
      </c>
      <c r="O9" s="38" t="s">
        <v>139</v>
      </c>
    </row>
    <row r="10" spans="1:15" ht="14.25" customHeight="1" x14ac:dyDescent="0.3">
      <c r="A10" s="40"/>
      <c r="B10" s="40"/>
      <c r="C10" s="40"/>
      <c r="D10" s="40"/>
      <c r="E10" s="64"/>
      <c r="F10" s="64"/>
      <c r="G10" s="40"/>
      <c r="H10" s="40"/>
      <c r="I10" s="40"/>
      <c r="J10" s="40"/>
      <c r="K10" s="40"/>
      <c r="L10" s="40"/>
      <c r="M10" s="40"/>
      <c r="N10" s="40"/>
      <c r="O10" s="40"/>
    </row>
    <row r="11" spans="1:15" ht="14.25" customHeight="1" x14ac:dyDescent="0.3">
      <c r="A11" s="6"/>
      <c r="B11" s="6"/>
      <c r="C11" s="6"/>
      <c r="D11" s="6"/>
      <c r="E11" s="62"/>
      <c r="F11" s="62"/>
      <c r="G11" s="6"/>
      <c r="H11" s="6"/>
      <c r="I11" s="6"/>
      <c r="J11" s="6"/>
      <c r="K11" s="6"/>
      <c r="L11" s="6"/>
      <c r="M11" s="6"/>
      <c r="N11" s="6"/>
      <c r="O11" s="6"/>
    </row>
    <row r="12" spans="1:15" ht="18.75" customHeight="1" thickBot="1" x14ac:dyDescent="0.35">
      <c r="A12" s="133"/>
      <c r="B12" s="28" t="s">
        <v>457</v>
      </c>
      <c r="C12" s="27"/>
      <c r="D12" s="133"/>
      <c r="E12" s="154"/>
      <c r="F12" s="155"/>
      <c r="G12" s="136"/>
      <c r="H12" s="137"/>
      <c r="I12" s="137"/>
      <c r="J12" s="137"/>
      <c r="K12" s="137"/>
      <c r="L12" s="137"/>
      <c r="M12" s="133"/>
      <c r="N12" s="133"/>
      <c r="O12" s="138"/>
    </row>
    <row r="13" spans="1:15" ht="14.25" customHeight="1" thickBot="1" x14ac:dyDescent="0.35">
      <c r="A13" s="238"/>
      <c r="B13" s="238"/>
      <c r="C13" s="238"/>
      <c r="D13" s="238"/>
      <c r="E13" s="239"/>
      <c r="F13" s="240"/>
      <c r="G13" s="241" t="s">
        <v>410</v>
      </c>
      <c r="H13" s="242"/>
      <c r="I13" s="242"/>
      <c r="J13" s="242"/>
      <c r="K13" s="242"/>
      <c r="L13" s="243"/>
      <c r="M13" s="244"/>
      <c r="N13" s="245"/>
      <c r="O13" s="238"/>
    </row>
    <row r="14" spans="1:15" ht="14.25" customHeight="1" thickBot="1" x14ac:dyDescent="0.35">
      <c r="A14" s="248" t="s">
        <v>11</v>
      </c>
      <c r="B14" s="249" t="s">
        <v>12</v>
      </c>
      <c r="C14" s="249" t="s">
        <v>13</v>
      </c>
      <c r="D14" s="249" t="s">
        <v>14</v>
      </c>
      <c r="E14" s="249" t="s">
        <v>15</v>
      </c>
      <c r="F14" s="249" t="s">
        <v>16</v>
      </c>
      <c r="G14" s="250">
        <v>1</v>
      </c>
      <c r="H14" s="250">
        <v>2</v>
      </c>
      <c r="I14" s="250">
        <v>3</v>
      </c>
      <c r="J14" s="250">
        <v>4</v>
      </c>
      <c r="K14" s="250">
        <v>5</v>
      </c>
      <c r="L14" s="250">
        <v>6</v>
      </c>
      <c r="M14" s="249" t="s">
        <v>372</v>
      </c>
      <c r="N14" s="249" t="s">
        <v>18</v>
      </c>
      <c r="O14" s="251" t="s">
        <v>19</v>
      </c>
    </row>
    <row r="15" spans="1:15" ht="14.25" customHeight="1" x14ac:dyDescent="0.3">
      <c r="A15" s="172" t="s">
        <v>40</v>
      </c>
      <c r="B15" s="216" t="s">
        <v>301</v>
      </c>
      <c r="C15" s="217" t="s">
        <v>458</v>
      </c>
      <c r="D15" s="172" t="s">
        <v>459</v>
      </c>
      <c r="E15" s="172" t="s">
        <v>22</v>
      </c>
      <c r="F15" s="172" t="s">
        <v>23</v>
      </c>
      <c r="G15" s="246">
        <v>8.5299999999999994</v>
      </c>
      <c r="H15" s="247">
        <v>8.6</v>
      </c>
      <c r="I15" s="247">
        <v>8.57</v>
      </c>
      <c r="J15" s="247"/>
      <c r="K15" s="247"/>
      <c r="L15" s="247"/>
      <c r="M15" s="185">
        <f>MAX($G$15:$L$15)</f>
        <v>8.6</v>
      </c>
      <c r="N15" s="172" t="s">
        <v>174</v>
      </c>
      <c r="O15" s="174" t="s">
        <v>139</v>
      </c>
    </row>
    <row r="16" spans="1:15" ht="14.25" customHeight="1" x14ac:dyDescent="0.3">
      <c r="A16" s="40"/>
      <c r="B16" s="40"/>
      <c r="C16" s="40"/>
      <c r="D16" s="40"/>
      <c r="E16" s="64"/>
      <c r="F16" s="64"/>
      <c r="G16" s="40"/>
      <c r="H16" s="40"/>
      <c r="I16" s="40"/>
      <c r="J16" s="40"/>
      <c r="K16" s="40"/>
      <c r="L16" s="40"/>
      <c r="M16" s="40"/>
      <c r="N16" s="40"/>
      <c r="O16" s="40"/>
    </row>
    <row r="17" spans="1:15" ht="14.25" customHeight="1" x14ac:dyDescent="0.3">
      <c r="A17" s="6"/>
      <c r="B17" s="6"/>
      <c r="C17" s="6"/>
      <c r="D17" s="6"/>
      <c r="E17" s="62"/>
      <c r="F17" s="62"/>
      <c r="G17" s="6"/>
      <c r="H17" s="6"/>
      <c r="I17" s="6"/>
      <c r="J17" s="6"/>
      <c r="K17" s="6"/>
      <c r="L17" s="6"/>
      <c r="M17" s="6"/>
      <c r="N17" s="6"/>
      <c r="O17" s="6"/>
    </row>
    <row r="18" spans="1:15" ht="17.25" customHeight="1" thickBot="1" x14ac:dyDescent="0.35">
      <c r="A18" s="133"/>
      <c r="B18" s="28" t="s">
        <v>460</v>
      </c>
      <c r="C18" s="27"/>
      <c r="D18" s="133"/>
      <c r="E18" s="154"/>
      <c r="F18" s="155"/>
      <c r="G18" s="136"/>
      <c r="H18" s="137"/>
      <c r="I18" s="137"/>
      <c r="J18" s="137"/>
      <c r="K18" s="137"/>
      <c r="L18" s="137"/>
      <c r="M18" s="133"/>
      <c r="N18" s="133"/>
      <c r="O18" s="138"/>
    </row>
    <row r="19" spans="1:15" ht="14.25" customHeight="1" thickBot="1" x14ac:dyDescent="0.35">
      <c r="A19" s="238"/>
      <c r="B19" s="238"/>
      <c r="C19" s="238"/>
      <c r="D19" s="238"/>
      <c r="E19" s="239"/>
      <c r="F19" s="240"/>
      <c r="G19" s="241" t="s">
        <v>410</v>
      </c>
      <c r="H19" s="242"/>
      <c r="I19" s="242"/>
      <c r="J19" s="242"/>
      <c r="K19" s="242"/>
      <c r="L19" s="243"/>
      <c r="M19" s="244"/>
      <c r="N19" s="245"/>
      <c r="O19" s="238"/>
    </row>
    <row r="20" spans="1:15" ht="14.25" customHeight="1" thickBot="1" x14ac:dyDescent="0.35">
      <c r="A20" s="248" t="s">
        <v>11</v>
      </c>
      <c r="B20" s="249" t="s">
        <v>12</v>
      </c>
      <c r="C20" s="249" t="s">
        <v>13</v>
      </c>
      <c r="D20" s="249" t="s">
        <v>14</v>
      </c>
      <c r="E20" s="249" t="s">
        <v>15</v>
      </c>
      <c r="F20" s="249" t="s">
        <v>16</v>
      </c>
      <c r="G20" s="250">
        <v>1</v>
      </c>
      <c r="H20" s="250">
        <v>2</v>
      </c>
      <c r="I20" s="250">
        <v>3</v>
      </c>
      <c r="J20" s="250">
        <v>4</v>
      </c>
      <c r="K20" s="250">
        <v>5</v>
      </c>
      <c r="L20" s="250">
        <v>6</v>
      </c>
      <c r="M20" s="249" t="s">
        <v>372</v>
      </c>
      <c r="N20" s="249" t="s">
        <v>18</v>
      </c>
      <c r="O20" s="251" t="s">
        <v>19</v>
      </c>
    </row>
    <row r="21" spans="1:15" ht="13.5" customHeight="1" x14ac:dyDescent="0.3">
      <c r="A21" s="246">
        <v>1</v>
      </c>
      <c r="B21" s="169" t="s">
        <v>142</v>
      </c>
      <c r="C21" s="170" t="s">
        <v>461</v>
      </c>
      <c r="D21" s="171">
        <v>40761</v>
      </c>
      <c r="E21" s="172" t="s">
        <v>22</v>
      </c>
      <c r="F21" s="172" t="s">
        <v>23</v>
      </c>
      <c r="G21" s="246">
        <v>7.84</v>
      </c>
      <c r="H21" s="247">
        <v>8.2200000000000006</v>
      </c>
      <c r="I21" s="247">
        <v>8</v>
      </c>
      <c r="J21" s="247">
        <v>8.3000000000000007</v>
      </c>
      <c r="K21" s="247">
        <v>8.17</v>
      </c>
      <c r="L21" s="247">
        <v>7.83</v>
      </c>
      <c r="M21" s="185">
        <f t="shared" ref="M21:M26" si="0">MAX($G$21:$L$21)</f>
        <v>8.3000000000000007</v>
      </c>
      <c r="N21" s="172" t="s">
        <v>174</v>
      </c>
      <c r="O21" s="174" t="s">
        <v>163</v>
      </c>
    </row>
    <row r="22" spans="1:15" ht="14.25" customHeight="1" x14ac:dyDescent="0.3">
      <c r="A22" s="147">
        <v>2</v>
      </c>
      <c r="B22" s="33" t="s">
        <v>295</v>
      </c>
      <c r="C22" s="34" t="s">
        <v>462</v>
      </c>
      <c r="D22" s="35">
        <v>40636</v>
      </c>
      <c r="E22" s="36" t="s">
        <v>22</v>
      </c>
      <c r="F22" s="36" t="s">
        <v>23</v>
      </c>
      <c r="G22" s="147">
        <v>8</v>
      </c>
      <c r="H22" s="148">
        <v>7.73</v>
      </c>
      <c r="I22" s="148">
        <v>6.45</v>
      </c>
      <c r="J22" s="148">
        <v>7.83</v>
      </c>
      <c r="K22" s="148">
        <v>7.46</v>
      </c>
      <c r="L22" s="148">
        <v>7.15</v>
      </c>
      <c r="M22" s="52">
        <f t="shared" si="0"/>
        <v>8.3000000000000007</v>
      </c>
      <c r="N22" s="36" t="s">
        <v>174</v>
      </c>
      <c r="O22" s="38" t="s">
        <v>378</v>
      </c>
    </row>
    <row r="23" spans="1:15" ht="14.25" customHeight="1" x14ac:dyDescent="0.3">
      <c r="A23" s="147">
        <v>3</v>
      </c>
      <c r="B23" s="74" t="s">
        <v>463</v>
      </c>
      <c r="C23" s="75" t="s">
        <v>388</v>
      </c>
      <c r="D23" s="123">
        <v>40760</v>
      </c>
      <c r="E23" s="36" t="s">
        <v>22</v>
      </c>
      <c r="F23" s="36" t="s">
        <v>23</v>
      </c>
      <c r="G23" s="147">
        <v>6.66</v>
      </c>
      <c r="H23" s="148">
        <v>7</v>
      </c>
      <c r="I23" s="36" t="s">
        <v>453</v>
      </c>
      <c r="J23" s="148">
        <v>6.54</v>
      </c>
      <c r="K23" s="148">
        <v>6.27</v>
      </c>
      <c r="L23" s="148">
        <v>6.9</v>
      </c>
      <c r="M23" s="52">
        <f t="shared" si="0"/>
        <v>8.3000000000000007</v>
      </c>
      <c r="N23" s="36" t="s">
        <v>25</v>
      </c>
      <c r="O23" s="38" t="s">
        <v>163</v>
      </c>
    </row>
    <row r="24" spans="1:15" ht="14.25" customHeight="1" x14ac:dyDescent="0.3">
      <c r="A24" s="147">
        <v>4</v>
      </c>
      <c r="B24" s="72" t="s">
        <v>123</v>
      </c>
      <c r="C24" s="73" t="s">
        <v>124</v>
      </c>
      <c r="D24" s="35">
        <v>40278</v>
      </c>
      <c r="E24" s="36" t="s">
        <v>22</v>
      </c>
      <c r="F24" s="36" t="s">
        <v>23</v>
      </c>
      <c r="G24" s="147">
        <v>6.83</v>
      </c>
      <c r="H24" s="148">
        <v>6.44</v>
      </c>
      <c r="I24" s="148">
        <v>6.1</v>
      </c>
      <c r="J24" s="148">
        <v>6.23</v>
      </c>
      <c r="K24" s="148">
        <v>6.43</v>
      </c>
      <c r="L24" s="148">
        <v>6.16</v>
      </c>
      <c r="M24" s="52">
        <f t="shared" si="0"/>
        <v>8.3000000000000007</v>
      </c>
      <c r="N24" s="36" t="s">
        <v>30</v>
      </c>
      <c r="O24" s="38" t="s">
        <v>126</v>
      </c>
    </row>
    <row r="25" spans="1:15" ht="14.25" customHeight="1" x14ac:dyDescent="0.3">
      <c r="A25" s="36" t="s">
        <v>40</v>
      </c>
      <c r="B25" s="74" t="s">
        <v>149</v>
      </c>
      <c r="C25" s="75" t="s">
        <v>464</v>
      </c>
      <c r="D25" s="36" t="s">
        <v>465</v>
      </c>
      <c r="E25" s="36" t="s">
        <v>22</v>
      </c>
      <c r="F25" s="36" t="s">
        <v>23</v>
      </c>
      <c r="G25" s="147">
        <v>7.85</v>
      </c>
      <c r="H25" s="148">
        <v>7.74</v>
      </c>
      <c r="I25" s="148">
        <v>7.8</v>
      </c>
      <c r="J25" s="148"/>
      <c r="K25" s="148"/>
      <c r="L25" s="148"/>
      <c r="M25" s="52">
        <f t="shared" si="0"/>
        <v>8.3000000000000007</v>
      </c>
      <c r="N25" s="36" t="s">
        <v>25</v>
      </c>
      <c r="O25" s="38" t="s">
        <v>139</v>
      </c>
    </row>
    <row r="26" spans="1:15" ht="14.25" customHeight="1" x14ac:dyDescent="0.3">
      <c r="A26" s="36" t="s">
        <v>40</v>
      </c>
      <c r="B26" s="74" t="s">
        <v>113</v>
      </c>
      <c r="C26" s="75" t="s">
        <v>466</v>
      </c>
      <c r="D26" s="35">
        <v>40788</v>
      </c>
      <c r="E26" s="36" t="s">
        <v>22</v>
      </c>
      <c r="F26" s="36" t="s">
        <v>23</v>
      </c>
      <c r="G26" s="147">
        <v>6.2</v>
      </c>
      <c r="H26" s="148">
        <v>6.44</v>
      </c>
      <c r="I26" s="148">
        <v>6.54</v>
      </c>
      <c r="J26" s="148"/>
      <c r="K26" s="148"/>
      <c r="L26" s="148"/>
      <c r="M26" s="52">
        <f t="shared" si="0"/>
        <v>8.3000000000000007</v>
      </c>
      <c r="N26" s="36" t="s">
        <v>30</v>
      </c>
      <c r="O26" s="38" t="s">
        <v>163</v>
      </c>
    </row>
    <row r="27" spans="1:15" ht="14.25" customHeight="1" x14ac:dyDescent="0.3">
      <c r="A27" s="40"/>
      <c r="B27" s="40"/>
      <c r="C27" s="40"/>
      <c r="D27" s="40"/>
      <c r="E27" s="64"/>
      <c r="F27" s="64"/>
      <c r="G27" s="40"/>
      <c r="H27" s="40"/>
      <c r="I27" s="40"/>
      <c r="J27" s="40"/>
      <c r="K27" s="40"/>
      <c r="L27" s="40"/>
      <c r="M27" s="40"/>
      <c r="N27" s="40"/>
      <c r="O27" s="40"/>
    </row>
  </sheetData>
  <mergeCells count="3">
    <mergeCell ref="G6:L6"/>
    <mergeCell ref="G13:L13"/>
    <mergeCell ref="G19:L19"/>
  </mergeCells>
  <pageMargins left="0.25" right="0.25" top="0.75" bottom="0.75" header="0" footer="0"/>
  <pageSetup orientation="landscape"/>
  <headerFooter>
    <oddFooter>&amp;C&amp;"Helvetica Neue,Regular"&amp;12&amp;K000000&amp;P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topLeftCell="A4" workbookViewId="0">
      <selection activeCell="A26" sqref="A26:O26"/>
    </sheetView>
  </sheetViews>
  <sheetFormatPr defaultColWidth="14.44140625" defaultRowHeight="15" customHeight="1" x14ac:dyDescent="0.3"/>
  <cols>
    <col min="1" max="1" width="5.44140625" style="156" customWidth="1"/>
    <col min="2" max="2" width="11.33203125" style="156" customWidth="1"/>
    <col min="3" max="3" width="13.21875" style="156" customWidth="1"/>
    <col min="4" max="4" width="10.33203125" style="156" customWidth="1"/>
    <col min="5" max="5" width="8.88671875" style="156" customWidth="1"/>
    <col min="6" max="6" width="13.6640625" style="156" customWidth="1"/>
    <col min="7" max="14" width="7.21875" style="156" customWidth="1"/>
    <col min="15" max="15" width="22.44140625" style="156" customWidth="1"/>
    <col min="16" max="16" width="8.6640625" style="156" customWidth="1"/>
    <col min="17" max="17" width="14.44140625" style="156" customWidth="1"/>
    <col min="18" max="16384" width="14.44140625" style="156"/>
  </cols>
  <sheetData>
    <row r="1" spans="1:16" ht="14.25" customHeight="1" x14ac:dyDescent="0.3">
      <c r="A1" s="23" t="s">
        <v>8</v>
      </c>
      <c r="B1" s="24"/>
      <c r="C1" s="25"/>
      <c r="D1" s="90"/>
      <c r="E1" s="62"/>
      <c r="F1" s="62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4.25" customHeight="1" x14ac:dyDescent="0.3">
      <c r="A2" s="23" t="s">
        <v>9</v>
      </c>
      <c r="B2" s="24"/>
      <c r="C2" s="25"/>
      <c r="D2" s="90"/>
      <c r="E2" s="62"/>
      <c r="F2" s="62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4.25" customHeight="1" x14ac:dyDescent="0.3">
      <c r="A3" s="6"/>
      <c r="B3" s="6"/>
      <c r="C3" s="6"/>
      <c r="D3" s="6"/>
      <c r="E3" s="62"/>
      <c r="F3" s="62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4.25" customHeight="1" x14ac:dyDescent="0.3">
      <c r="A4" s="6"/>
      <c r="B4" s="6"/>
      <c r="C4" s="6"/>
      <c r="D4" s="6"/>
      <c r="E4" s="62"/>
      <c r="F4" s="62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18" customHeight="1" thickBot="1" x14ac:dyDescent="0.35">
      <c r="A5" s="133"/>
      <c r="B5" s="28" t="s">
        <v>467</v>
      </c>
      <c r="C5" s="27"/>
      <c r="D5" s="133"/>
      <c r="E5" s="154"/>
      <c r="F5" s="155"/>
      <c r="G5" s="136"/>
      <c r="H5" s="137"/>
      <c r="I5" s="137"/>
      <c r="J5" s="137"/>
      <c r="K5" s="137"/>
      <c r="L5" s="137"/>
      <c r="M5" s="133"/>
      <c r="N5" s="133"/>
      <c r="O5" s="138"/>
      <c r="P5" s="6"/>
    </row>
    <row r="6" spans="1:16" ht="14.25" customHeight="1" thickBot="1" x14ac:dyDescent="0.35">
      <c r="A6" s="238"/>
      <c r="B6" s="238"/>
      <c r="C6" s="238"/>
      <c r="D6" s="238"/>
      <c r="E6" s="239"/>
      <c r="F6" s="240"/>
      <c r="G6" s="241" t="s">
        <v>410</v>
      </c>
      <c r="H6" s="242"/>
      <c r="I6" s="242"/>
      <c r="J6" s="242"/>
      <c r="K6" s="242"/>
      <c r="L6" s="243"/>
      <c r="M6" s="244"/>
      <c r="N6" s="245"/>
      <c r="O6" s="238"/>
      <c r="P6" s="6"/>
    </row>
    <row r="7" spans="1:16" ht="14.25" customHeight="1" thickBot="1" x14ac:dyDescent="0.35">
      <c r="A7" s="248" t="s">
        <v>11</v>
      </c>
      <c r="B7" s="249" t="s">
        <v>12</v>
      </c>
      <c r="C7" s="249" t="s">
        <v>13</v>
      </c>
      <c r="D7" s="249" t="s">
        <v>14</v>
      </c>
      <c r="E7" s="249" t="s">
        <v>15</v>
      </c>
      <c r="F7" s="249" t="s">
        <v>16</v>
      </c>
      <c r="G7" s="250">
        <v>1</v>
      </c>
      <c r="H7" s="250">
        <v>2</v>
      </c>
      <c r="I7" s="250">
        <v>3</v>
      </c>
      <c r="J7" s="250">
        <v>4</v>
      </c>
      <c r="K7" s="250">
        <v>5</v>
      </c>
      <c r="L7" s="250">
        <v>6</v>
      </c>
      <c r="M7" s="249" t="s">
        <v>372</v>
      </c>
      <c r="N7" s="249" t="s">
        <v>18</v>
      </c>
      <c r="O7" s="251" t="s">
        <v>19</v>
      </c>
      <c r="P7" s="194"/>
    </row>
    <row r="8" spans="1:16" ht="14.25" customHeight="1" x14ac:dyDescent="0.3">
      <c r="A8" s="246">
        <v>1</v>
      </c>
      <c r="B8" s="169" t="s">
        <v>468</v>
      </c>
      <c r="C8" s="170" t="s">
        <v>469</v>
      </c>
      <c r="D8" s="232" t="s">
        <v>470</v>
      </c>
      <c r="E8" s="172" t="s">
        <v>22</v>
      </c>
      <c r="F8" s="172" t="s">
        <v>23</v>
      </c>
      <c r="G8" s="246">
        <v>15.1</v>
      </c>
      <c r="H8" s="247">
        <v>16.04</v>
      </c>
      <c r="I8" s="172" t="s">
        <v>453</v>
      </c>
      <c r="J8" s="172" t="s">
        <v>453</v>
      </c>
      <c r="K8" s="172" t="s">
        <v>453</v>
      </c>
      <c r="L8" s="172" t="s">
        <v>453</v>
      </c>
      <c r="M8" s="185">
        <f>MAX($G$8:$L$8)</f>
        <v>16.04</v>
      </c>
      <c r="N8" s="172" t="s">
        <v>46</v>
      </c>
      <c r="O8" s="174" t="s">
        <v>471</v>
      </c>
      <c r="P8" s="71"/>
    </row>
    <row r="9" spans="1:16" ht="14.25" customHeight="1" x14ac:dyDescent="0.3">
      <c r="A9" s="147">
        <v>2</v>
      </c>
      <c r="B9" s="33" t="s">
        <v>472</v>
      </c>
      <c r="C9" s="34" t="s">
        <v>473</v>
      </c>
      <c r="D9" s="35">
        <v>39895</v>
      </c>
      <c r="E9" s="36" t="s">
        <v>22</v>
      </c>
      <c r="F9" s="36" t="s">
        <v>23</v>
      </c>
      <c r="G9" s="147">
        <v>12.53</v>
      </c>
      <c r="H9" s="36" t="s">
        <v>453</v>
      </c>
      <c r="I9" s="148">
        <v>13.04</v>
      </c>
      <c r="J9" s="148">
        <v>12.56</v>
      </c>
      <c r="K9" s="36" t="s">
        <v>453</v>
      </c>
      <c r="L9" s="148">
        <v>13.12</v>
      </c>
      <c r="M9" s="52">
        <f>MAX($G$8:$L$8)</f>
        <v>16.04</v>
      </c>
      <c r="N9" s="36" t="s">
        <v>46</v>
      </c>
      <c r="O9" s="38" t="s">
        <v>126</v>
      </c>
      <c r="P9" s="79" t="s">
        <v>474</v>
      </c>
    </row>
    <row r="10" spans="1:16" ht="14.25" customHeight="1" x14ac:dyDescent="0.3">
      <c r="A10" s="147">
        <v>3</v>
      </c>
      <c r="B10" s="72" t="s">
        <v>475</v>
      </c>
      <c r="C10" s="73" t="s">
        <v>476</v>
      </c>
      <c r="D10" s="35">
        <v>39490</v>
      </c>
      <c r="E10" s="36" t="s">
        <v>22</v>
      </c>
      <c r="F10" s="36" t="s">
        <v>23</v>
      </c>
      <c r="G10" s="147">
        <v>11.34</v>
      </c>
      <c r="H10" s="148">
        <v>11.63</v>
      </c>
      <c r="I10" s="148">
        <v>11.52</v>
      </c>
      <c r="J10" s="148">
        <v>11.32</v>
      </c>
      <c r="K10" s="36" t="s">
        <v>453</v>
      </c>
      <c r="L10" s="36" t="s">
        <v>453</v>
      </c>
      <c r="M10" s="52">
        <f>MAX($G$8:$L$8)</f>
        <v>16.04</v>
      </c>
      <c r="N10" s="36" t="s">
        <v>174</v>
      </c>
      <c r="O10" s="38" t="s">
        <v>477</v>
      </c>
      <c r="P10" s="71"/>
    </row>
    <row r="11" spans="1:16" ht="14.25" customHeight="1" x14ac:dyDescent="0.3">
      <c r="A11" s="40"/>
      <c r="B11" s="40"/>
      <c r="C11" s="40"/>
      <c r="D11" s="40"/>
      <c r="E11" s="64"/>
      <c r="F11" s="64"/>
      <c r="G11" s="40"/>
      <c r="H11" s="40"/>
      <c r="I11" s="40"/>
      <c r="J11" s="40"/>
      <c r="K11" s="40"/>
      <c r="L11" s="40"/>
      <c r="M11" s="40"/>
      <c r="N11" s="40"/>
      <c r="O11" s="40"/>
      <c r="P11" s="6"/>
    </row>
    <row r="12" spans="1:16" ht="17.25" customHeight="1" thickBot="1" x14ac:dyDescent="0.35">
      <c r="A12" s="133"/>
      <c r="B12" s="28" t="s">
        <v>478</v>
      </c>
      <c r="C12" s="27"/>
      <c r="D12" s="133"/>
      <c r="E12" s="154"/>
      <c r="F12" s="155"/>
      <c r="G12" s="136"/>
      <c r="H12" s="137"/>
      <c r="I12" s="137"/>
      <c r="J12" s="137"/>
      <c r="K12" s="137"/>
      <c r="L12" s="137"/>
      <c r="M12" s="133"/>
      <c r="N12" s="133"/>
      <c r="O12" s="138"/>
      <c r="P12" s="6"/>
    </row>
    <row r="13" spans="1:16" ht="14.25" customHeight="1" thickBot="1" x14ac:dyDescent="0.35">
      <c r="A13" s="238"/>
      <c r="B13" s="238"/>
      <c r="C13" s="238"/>
      <c r="D13" s="238"/>
      <c r="E13" s="239"/>
      <c r="F13" s="240"/>
      <c r="G13" s="241" t="s">
        <v>410</v>
      </c>
      <c r="H13" s="242"/>
      <c r="I13" s="242"/>
      <c r="J13" s="242"/>
      <c r="K13" s="242"/>
      <c r="L13" s="243"/>
      <c r="M13" s="244"/>
      <c r="N13" s="245"/>
      <c r="O13" s="238"/>
      <c r="P13" s="6"/>
    </row>
    <row r="14" spans="1:16" ht="14.25" customHeight="1" thickBot="1" x14ac:dyDescent="0.35">
      <c r="A14" s="248" t="s">
        <v>11</v>
      </c>
      <c r="B14" s="249" t="s">
        <v>12</v>
      </c>
      <c r="C14" s="249" t="s">
        <v>13</v>
      </c>
      <c r="D14" s="249" t="s">
        <v>14</v>
      </c>
      <c r="E14" s="249" t="s">
        <v>15</v>
      </c>
      <c r="F14" s="249" t="s">
        <v>16</v>
      </c>
      <c r="G14" s="250">
        <v>1</v>
      </c>
      <c r="H14" s="250">
        <v>2</v>
      </c>
      <c r="I14" s="250">
        <v>3</v>
      </c>
      <c r="J14" s="250">
        <v>4</v>
      </c>
      <c r="K14" s="250">
        <v>5</v>
      </c>
      <c r="L14" s="250">
        <v>6</v>
      </c>
      <c r="M14" s="249" t="s">
        <v>372</v>
      </c>
      <c r="N14" s="249" t="s">
        <v>18</v>
      </c>
      <c r="O14" s="251" t="s">
        <v>19</v>
      </c>
      <c r="P14" s="194"/>
    </row>
    <row r="15" spans="1:16" ht="14.25" customHeight="1" x14ac:dyDescent="0.3">
      <c r="A15" s="172" t="s">
        <v>40</v>
      </c>
      <c r="B15" s="216" t="s">
        <v>341</v>
      </c>
      <c r="C15" s="217" t="s">
        <v>479</v>
      </c>
      <c r="D15" s="232" t="s">
        <v>480</v>
      </c>
      <c r="E15" s="172" t="s">
        <v>22</v>
      </c>
      <c r="F15" s="172" t="s">
        <v>23</v>
      </c>
      <c r="G15" s="246">
        <v>7.75</v>
      </c>
      <c r="H15" s="247">
        <v>7.07</v>
      </c>
      <c r="I15" s="247">
        <v>7.47</v>
      </c>
      <c r="J15" s="247"/>
      <c r="K15" s="247"/>
      <c r="L15" s="247"/>
      <c r="M15" s="185">
        <f>MAX($G$15:$L$15)</f>
        <v>7.75</v>
      </c>
      <c r="N15" s="252"/>
      <c r="O15" s="174" t="s">
        <v>481</v>
      </c>
      <c r="P15" s="71"/>
    </row>
    <row r="16" spans="1:16" ht="14.25" customHeight="1" x14ac:dyDescent="0.3">
      <c r="A16" s="36" t="s">
        <v>40</v>
      </c>
      <c r="B16" s="74" t="s">
        <v>482</v>
      </c>
      <c r="C16" s="75" t="s">
        <v>483</v>
      </c>
      <c r="D16" s="83" t="s">
        <v>484</v>
      </c>
      <c r="E16" s="36" t="s">
        <v>22</v>
      </c>
      <c r="F16" s="36" t="s">
        <v>23</v>
      </c>
      <c r="G16" s="147">
        <v>8.6300000000000008</v>
      </c>
      <c r="H16" s="148">
        <v>8.5299999999999994</v>
      </c>
      <c r="I16" s="148">
        <v>8.5</v>
      </c>
      <c r="J16" s="148"/>
      <c r="K16" s="148"/>
      <c r="L16" s="148"/>
      <c r="M16" s="52">
        <f>MAX($G$15:$L$15)</f>
        <v>7.75</v>
      </c>
      <c r="N16" s="149"/>
      <c r="O16" s="38" t="s">
        <v>481</v>
      </c>
      <c r="P16" s="71"/>
    </row>
    <row r="17" spans="1:16" ht="14.25" customHeight="1" x14ac:dyDescent="0.3">
      <c r="A17" s="40"/>
      <c r="B17" s="40"/>
      <c r="C17" s="40"/>
      <c r="D17" s="40"/>
      <c r="E17" s="64"/>
      <c r="F17" s="64"/>
      <c r="G17" s="40"/>
      <c r="H17" s="40"/>
      <c r="I17" s="40"/>
      <c r="J17" s="40"/>
      <c r="K17" s="40"/>
      <c r="L17" s="40"/>
      <c r="M17" s="40"/>
      <c r="N17" s="40"/>
      <c r="O17" s="40"/>
      <c r="P17" s="6"/>
    </row>
    <row r="18" spans="1:16" ht="18.75" customHeight="1" thickBot="1" x14ac:dyDescent="0.35">
      <c r="A18" s="133"/>
      <c r="B18" s="28" t="s">
        <v>485</v>
      </c>
      <c r="C18" s="27"/>
      <c r="D18" s="133"/>
      <c r="E18" s="154"/>
      <c r="F18" s="155"/>
      <c r="G18" s="136"/>
      <c r="H18" s="137"/>
      <c r="I18" s="137"/>
      <c r="J18" s="137"/>
      <c r="K18" s="137"/>
      <c r="L18" s="137"/>
      <c r="M18" s="133"/>
      <c r="N18" s="133"/>
      <c r="O18" s="138"/>
      <c r="P18" s="6"/>
    </row>
    <row r="19" spans="1:16" ht="14.25" customHeight="1" thickBot="1" x14ac:dyDescent="0.35">
      <c r="A19" s="238"/>
      <c r="B19" s="238"/>
      <c r="C19" s="238"/>
      <c r="D19" s="238"/>
      <c r="E19" s="239"/>
      <c r="F19" s="240"/>
      <c r="G19" s="241" t="s">
        <v>410</v>
      </c>
      <c r="H19" s="242"/>
      <c r="I19" s="242"/>
      <c r="J19" s="242"/>
      <c r="K19" s="242"/>
      <c r="L19" s="243"/>
      <c r="M19" s="244"/>
      <c r="N19" s="245"/>
      <c r="O19" s="238"/>
      <c r="P19" s="6"/>
    </row>
    <row r="20" spans="1:16" ht="14.25" customHeight="1" thickBot="1" x14ac:dyDescent="0.35">
      <c r="A20" s="248" t="s">
        <v>11</v>
      </c>
      <c r="B20" s="249" t="s">
        <v>12</v>
      </c>
      <c r="C20" s="249" t="s">
        <v>13</v>
      </c>
      <c r="D20" s="249" t="s">
        <v>14</v>
      </c>
      <c r="E20" s="249" t="s">
        <v>15</v>
      </c>
      <c r="F20" s="249" t="s">
        <v>16</v>
      </c>
      <c r="G20" s="250">
        <v>1</v>
      </c>
      <c r="H20" s="250">
        <v>2</v>
      </c>
      <c r="I20" s="250">
        <v>3</v>
      </c>
      <c r="J20" s="250">
        <v>4</v>
      </c>
      <c r="K20" s="250">
        <v>5</v>
      </c>
      <c r="L20" s="250">
        <v>6</v>
      </c>
      <c r="M20" s="249" t="s">
        <v>372</v>
      </c>
      <c r="N20" s="249" t="s">
        <v>18</v>
      </c>
      <c r="O20" s="251" t="s">
        <v>19</v>
      </c>
      <c r="P20" s="194"/>
    </row>
    <row r="21" spans="1:16" ht="14.25" customHeight="1" x14ac:dyDescent="0.3">
      <c r="A21" s="246">
        <v>1</v>
      </c>
      <c r="B21" s="216" t="s">
        <v>486</v>
      </c>
      <c r="C21" s="217" t="s">
        <v>487</v>
      </c>
      <c r="D21" s="171">
        <v>33385</v>
      </c>
      <c r="E21" s="172" t="s">
        <v>22</v>
      </c>
      <c r="F21" s="204"/>
      <c r="G21" s="246">
        <v>12.8</v>
      </c>
      <c r="H21" s="247">
        <v>12.77</v>
      </c>
      <c r="I21" s="247">
        <v>13.12</v>
      </c>
      <c r="J21" s="247">
        <v>12.84</v>
      </c>
      <c r="K21" s="247">
        <v>12.34</v>
      </c>
      <c r="L21" s="247">
        <v>12.55</v>
      </c>
      <c r="M21" s="185">
        <f>MAX($G$21:$L$21)</f>
        <v>13.12</v>
      </c>
      <c r="N21" s="172" t="s">
        <v>174</v>
      </c>
      <c r="O21" s="174" t="s">
        <v>488</v>
      </c>
      <c r="P21" s="71"/>
    </row>
    <row r="22" spans="1:16" ht="14.25" customHeight="1" x14ac:dyDescent="0.3">
      <c r="A22" s="40"/>
      <c r="B22" s="40"/>
      <c r="C22" s="40"/>
      <c r="D22" s="40"/>
      <c r="E22" s="64"/>
      <c r="F22" s="64"/>
      <c r="G22" s="40"/>
      <c r="H22" s="40"/>
      <c r="I22" s="40"/>
      <c r="J22" s="40"/>
      <c r="K22" s="40"/>
      <c r="L22" s="40"/>
      <c r="M22" s="40"/>
      <c r="N22" s="40"/>
      <c r="O22" s="40"/>
      <c r="P22" s="6"/>
    </row>
    <row r="23" spans="1:16" ht="14.25" customHeight="1" x14ac:dyDescent="0.3">
      <c r="A23" s="6"/>
      <c r="B23" s="6"/>
      <c r="C23" s="6"/>
      <c r="D23" s="6"/>
      <c r="E23" s="62"/>
      <c r="F23" s="62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8.75" customHeight="1" thickBot="1" x14ac:dyDescent="0.35">
      <c r="A24" s="133"/>
      <c r="B24" s="28" t="s">
        <v>489</v>
      </c>
      <c r="C24" s="27"/>
      <c r="D24" s="133"/>
      <c r="E24" s="154"/>
      <c r="F24" s="155"/>
      <c r="G24" s="136"/>
      <c r="H24" s="137"/>
      <c r="I24" s="137"/>
      <c r="J24" s="137"/>
      <c r="K24" s="137"/>
      <c r="L24" s="137"/>
      <c r="M24" s="133"/>
      <c r="N24" s="133"/>
      <c r="O24" s="138"/>
      <c r="P24" s="6"/>
    </row>
    <row r="25" spans="1:16" ht="14.25" customHeight="1" thickBot="1" x14ac:dyDescent="0.35">
      <c r="A25" s="238"/>
      <c r="B25" s="238"/>
      <c r="C25" s="238"/>
      <c r="D25" s="238"/>
      <c r="E25" s="239"/>
      <c r="F25" s="240"/>
      <c r="G25" s="241" t="s">
        <v>410</v>
      </c>
      <c r="H25" s="242"/>
      <c r="I25" s="242"/>
      <c r="J25" s="242"/>
      <c r="K25" s="242"/>
      <c r="L25" s="243"/>
      <c r="M25" s="244"/>
      <c r="N25" s="245"/>
      <c r="O25" s="238"/>
      <c r="P25" s="6"/>
    </row>
    <row r="26" spans="1:16" ht="14.25" customHeight="1" thickBot="1" x14ac:dyDescent="0.35">
      <c r="A26" s="248" t="s">
        <v>11</v>
      </c>
      <c r="B26" s="249" t="s">
        <v>12</v>
      </c>
      <c r="C26" s="249" t="s">
        <v>13</v>
      </c>
      <c r="D26" s="249" t="s">
        <v>14</v>
      </c>
      <c r="E26" s="249" t="s">
        <v>15</v>
      </c>
      <c r="F26" s="249" t="s">
        <v>16</v>
      </c>
      <c r="G26" s="250">
        <v>1</v>
      </c>
      <c r="H26" s="250">
        <v>2</v>
      </c>
      <c r="I26" s="250">
        <v>3</v>
      </c>
      <c r="J26" s="250">
        <v>4</v>
      </c>
      <c r="K26" s="250">
        <v>5</v>
      </c>
      <c r="L26" s="250">
        <v>6</v>
      </c>
      <c r="M26" s="249" t="s">
        <v>372</v>
      </c>
      <c r="N26" s="249" t="s">
        <v>18</v>
      </c>
      <c r="O26" s="251" t="s">
        <v>19</v>
      </c>
      <c r="P26" s="194"/>
    </row>
    <row r="27" spans="1:16" ht="14.25" customHeight="1" x14ac:dyDescent="0.3">
      <c r="A27" s="172" t="s">
        <v>40</v>
      </c>
      <c r="B27" s="169" t="s">
        <v>490</v>
      </c>
      <c r="C27" s="170" t="s">
        <v>491</v>
      </c>
      <c r="D27" s="183">
        <v>24125</v>
      </c>
      <c r="E27" s="172" t="s">
        <v>22</v>
      </c>
      <c r="F27" s="172" t="s">
        <v>221</v>
      </c>
      <c r="G27" s="246">
        <v>12.7</v>
      </c>
      <c r="H27" s="247">
        <v>12.24</v>
      </c>
      <c r="I27" s="247">
        <v>13.65</v>
      </c>
      <c r="J27" s="247"/>
      <c r="K27" s="247"/>
      <c r="L27" s="247"/>
      <c r="M27" s="185">
        <f>MAX($G$27:$L$27)</f>
        <v>13.65</v>
      </c>
      <c r="N27" s="172" t="s">
        <v>46</v>
      </c>
      <c r="O27" s="184"/>
      <c r="P27" s="71"/>
    </row>
    <row r="28" spans="1:16" ht="14.25" customHeight="1" x14ac:dyDescent="0.3">
      <c r="A28" s="40"/>
      <c r="B28" s="40"/>
      <c r="C28" s="40"/>
      <c r="D28" s="40"/>
      <c r="E28" s="64"/>
      <c r="F28" s="64"/>
      <c r="G28" s="40"/>
      <c r="H28" s="40"/>
      <c r="I28" s="40"/>
      <c r="J28" s="40"/>
      <c r="K28" s="40"/>
      <c r="L28" s="40"/>
      <c r="M28" s="40"/>
      <c r="N28" s="40"/>
      <c r="O28" s="40"/>
      <c r="P28" s="6"/>
    </row>
  </sheetData>
  <mergeCells count="4">
    <mergeCell ref="G6:L6"/>
    <mergeCell ref="G13:L13"/>
    <mergeCell ref="G19:L19"/>
    <mergeCell ref="G25:L25"/>
  </mergeCells>
  <pageMargins left="0.25" right="0.25" top="0.75" bottom="0.75" header="0" footer="0"/>
  <pageSetup orientation="landscape"/>
  <headerFooter>
    <oddFooter>&amp;C&amp;"Helvetica Neue,Regular"&amp;12&amp;K000000&amp;P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workbookViewId="0">
      <selection activeCell="A14" sqref="A14:O14"/>
    </sheetView>
  </sheetViews>
  <sheetFormatPr defaultColWidth="14.44140625" defaultRowHeight="15" customHeight="1" x14ac:dyDescent="0.3"/>
  <cols>
    <col min="1" max="1" width="5.44140625" style="157" customWidth="1"/>
    <col min="2" max="2" width="9.33203125" style="157" customWidth="1"/>
    <col min="3" max="3" width="13.33203125" style="157" customWidth="1"/>
    <col min="4" max="4" width="10.33203125" style="157" customWidth="1"/>
    <col min="5" max="5" width="8.88671875" style="157" customWidth="1"/>
    <col min="6" max="6" width="14" style="157" customWidth="1"/>
    <col min="7" max="14" width="6.44140625" style="157" customWidth="1"/>
    <col min="15" max="15" width="20.6640625" style="157" customWidth="1"/>
    <col min="16" max="16" width="8.6640625" style="157" customWidth="1"/>
    <col min="17" max="17" width="14.44140625" style="157" customWidth="1"/>
    <col min="18" max="16384" width="14.44140625" style="157"/>
  </cols>
  <sheetData>
    <row r="1" spans="1:16" ht="14.25" customHeight="1" x14ac:dyDescent="0.3">
      <c r="A1" s="23" t="s">
        <v>8</v>
      </c>
      <c r="B1" s="24"/>
      <c r="C1" s="25"/>
      <c r="D1" s="90"/>
      <c r="E1" s="62"/>
      <c r="F1" s="62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4.25" customHeight="1" x14ac:dyDescent="0.3">
      <c r="A2" s="23" t="s">
        <v>9</v>
      </c>
      <c r="B2" s="24"/>
      <c r="C2" s="25"/>
      <c r="D2" s="90"/>
      <c r="E2" s="62"/>
      <c r="F2" s="62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4.25" customHeight="1" x14ac:dyDescent="0.3">
      <c r="A3" s="6"/>
      <c r="B3" s="6"/>
      <c r="C3" s="6"/>
      <c r="D3" s="6"/>
      <c r="E3" s="62"/>
      <c r="F3" s="62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4.25" customHeight="1" x14ac:dyDescent="0.3">
      <c r="A4" s="6"/>
      <c r="B4" s="6"/>
      <c r="C4" s="6"/>
      <c r="D4" s="6"/>
      <c r="E4" s="62"/>
      <c r="F4" s="62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16.5" customHeight="1" thickBot="1" x14ac:dyDescent="0.35">
      <c r="A5" s="133"/>
      <c r="B5" s="28" t="s">
        <v>492</v>
      </c>
      <c r="C5" s="27"/>
      <c r="D5" s="133"/>
      <c r="E5" s="154"/>
      <c r="F5" s="155"/>
      <c r="G5" s="136"/>
      <c r="H5" s="137"/>
      <c r="I5" s="137"/>
      <c r="J5" s="137"/>
      <c r="K5" s="137"/>
      <c r="L5" s="137"/>
      <c r="M5" s="133"/>
      <c r="N5" s="133"/>
      <c r="O5" s="138"/>
      <c r="P5" s="6"/>
    </row>
    <row r="6" spans="1:16" ht="14.25" customHeight="1" thickBot="1" x14ac:dyDescent="0.35">
      <c r="A6" s="238"/>
      <c r="B6" s="238"/>
      <c r="C6" s="238"/>
      <c r="D6" s="238"/>
      <c r="E6" s="239"/>
      <c r="F6" s="240"/>
      <c r="G6" s="241" t="s">
        <v>410</v>
      </c>
      <c r="H6" s="242"/>
      <c r="I6" s="242"/>
      <c r="J6" s="242"/>
      <c r="K6" s="242"/>
      <c r="L6" s="243"/>
      <c r="M6" s="244"/>
      <c r="N6" s="245"/>
      <c r="O6" s="238"/>
      <c r="P6" s="6"/>
    </row>
    <row r="7" spans="1:16" ht="14.25" customHeight="1" thickBot="1" x14ac:dyDescent="0.35">
      <c r="A7" s="248" t="s">
        <v>11</v>
      </c>
      <c r="B7" s="249" t="s">
        <v>12</v>
      </c>
      <c r="C7" s="249" t="s">
        <v>13</v>
      </c>
      <c r="D7" s="249" t="s">
        <v>14</v>
      </c>
      <c r="E7" s="249" t="s">
        <v>15</v>
      </c>
      <c r="F7" s="249" t="s">
        <v>16</v>
      </c>
      <c r="G7" s="250">
        <v>1</v>
      </c>
      <c r="H7" s="250">
        <v>2</v>
      </c>
      <c r="I7" s="250">
        <v>3</v>
      </c>
      <c r="J7" s="250">
        <v>4</v>
      </c>
      <c r="K7" s="250">
        <v>5</v>
      </c>
      <c r="L7" s="250">
        <v>6</v>
      </c>
      <c r="M7" s="249" t="s">
        <v>372</v>
      </c>
      <c r="N7" s="249" t="s">
        <v>18</v>
      </c>
      <c r="O7" s="251" t="s">
        <v>19</v>
      </c>
      <c r="P7" s="194"/>
    </row>
    <row r="8" spans="1:16" ht="14.25" customHeight="1" x14ac:dyDescent="0.3">
      <c r="A8" s="246">
        <v>1</v>
      </c>
      <c r="B8" s="216" t="s">
        <v>493</v>
      </c>
      <c r="C8" s="217" t="s">
        <v>494</v>
      </c>
      <c r="D8" s="253" t="s">
        <v>495</v>
      </c>
      <c r="E8" s="172" t="s">
        <v>22</v>
      </c>
      <c r="F8" s="172" t="s">
        <v>23</v>
      </c>
      <c r="G8" s="246">
        <v>34.200000000000003</v>
      </c>
      <c r="H8" s="247">
        <v>32.5</v>
      </c>
      <c r="I8" s="247">
        <v>30.66</v>
      </c>
      <c r="J8" s="172" t="s">
        <v>453</v>
      </c>
      <c r="K8" s="172" t="s">
        <v>453</v>
      </c>
      <c r="L8" s="172" t="s">
        <v>453</v>
      </c>
      <c r="M8" s="185">
        <f>MAX($G$8:$L$8)</f>
        <v>34.200000000000003</v>
      </c>
      <c r="N8" s="172" t="str">
        <f>IF(ISBLANK(M8),"",IF(M8&gt;=48,"KSM",IF(M8&gt;=42,"I A",IF(M8&gt;=35,"II A",IF(M8&gt;=29,"III A",IF(M8&gt;=24,"I JA",IF(M8&gt;=20,"II JA",IF(M8&gt;=17,"III JA"))))))))</f>
        <v>III A</v>
      </c>
      <c r="O8" s="174" t="s">
        <v>139</v>
      </c>
      <c r="P8" s="77"/>
    </row>
    <row r="9" spans="1:16" ht="14.25" customHeight="1" x14ac:dyDescent="0.3">
      <c r="A9" s="147">
        <v>2</v>
      </c>
      <c r="B9" s="74" t="s">
        <v>301</v>
      </c>
      <c r="C9" s="75" t="s">
        <v>458</v>
      </c>
      <c r="D9" s="158" t="s">
        <v>459</v>
      </c>
      <c r="E9" s="36" t="s">
        <v>22</v>
      </c>
      <c r="F9" s="36" t="s">
        <v>23</v>
      </c>
      <c r="G9" s="147">
        <v>26.72</v>
      </c>
      <c r="H9" s="148">
        <v>23.4</v>
      </c>
      <c r="I9" s="148">
        <v>25.22</v>
      </c>
      <c r="J9" s="36" t="s">
        <v>453</v>
      </c>
      <c r="K9" s="148">
        <v>23.3</v>
      </c>
      <c r="L9" s="148">
        <v>24.3</v>
      </c>
      <c r="M9" s="52">
        <f>MAX($G$8:$L$8)</f>
        <v>34.200000000000003</v>
      </c>
      <c r="N9" s="36" t="str">
        <f>IF(ISBLANK(M9),"",IF(M9&gt;=48,"KSM",IF(M9&gt;=42,"I A",IF(M9&gt;=35,"II A",IF(M9&gt;=29,"III A",IF(M9&gt;=24,"I JA",IF(M9&gt;=20,"II JA",IF(M9&gt;=17,"III JA"))))))))</f>
        <v>III A</v>
      </c>
      <c r="O9" s="38" t="s">
        <v>139</v>
      </c>
      <c r="P9" s="77"/>
    </row>
    <row r="10" spans="1:16" ht="14.25" customHeight="1" x14ac:dyDescent="0.3">
      <c r="A10" s="40"/>
      <c r="B10" s="40"/>
      <c r="C10" s="40"/>
      <c r="D10" s="40"/>
      <c r="E10" s="64"/>
      <c r="F10" s="64"/>
      <c r="G10" s="40"/>
      <c r="H10" s="40"/>
      <c r="I10" s="40"/>
      <c r="J10" s="40"/>
      <c r="K10" s="40"/>
      <c r="L10" s="40"/>
      <c r="M10" s="40"/>
      <c r="N10" s="40"/>
      <c r="O10" s="40"/>
      <c r="P10" s="6"/>
    </row>
    <row r="11" spans="1:16" ht="14.25" customHeight="1" x14ac:dyDescent="0.3">
      <c r="A11" s="6"/>
      <c r="B11" s="6"/>
      <c r="C11" s="6"/>
      <c r="D11" s="6"/>
      <c r="E11" s="62"/>
      <c r="F11" s="62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9.5" customHeight="1" thickBot="1" x14ac:dyDescent="0.35">
      <c r="A12" s="133"/>
      <c r="B12" s="28" t="s">
        <v>496</v>
      </c>
      <c r="C12" s="27"/>
      <c r="D12" s="133"/>
      <c r="E12" s="154"/>
      <c r="F12" s="155"/>
      <c r="G12" s="136"/>
      <c r="H12" s="137"/>
      <c r="I12" s="137"/>
      <c r="J12" s="137"/>
      <c r="K12" s="137"/>
      <c r="L12" s="137"/>
      <c r="M12" s="133"/>
      <c r="N12" s="133"/>
      <c r="O12" s="138"/>
      <c r="P12" s="6"/>
    </row>
    <row r="13" spans="1:16" ht="14.25" customHeight="1" thickBot="1" x14ac:dyDescent="0.35">
      <c r="A13" s="238"/>
      <c r="B13" s="238"/>
      <c r="C13" s="238"/>
      <c r="D13" s="238"/>
      <c r="E13" s="239"/>
      <c r="F13" s="240"/>
      <c r="G13" s="241" t="s">
        <v>410</v>
      </c>
      <c r="H13" s="242"/>
      <c r="I13" s="242"/>
      <c r="J13" s="242"/>
      <c r="K13" s="242"/>
      <c r="L13" s="243"/>
      <c r="M13" s="244"/>
      <c r="N13" s="245"/>
      <c r="O13" s="238"/>
      <c r="P13" s="6"/>
    </row>
    <row r="14" spans="1:16" ht="14.25" customHeight="1" thickBot="1" x14ac:dyDescent="0.35">
      <c r="A14" s="248" t="s">
        <v>11</v>
      </c>
      <c r="B14" s="249" t="s">
        <v>12</v>
      </c>
      <c r="C14" s="249" t="s">
        <v>13</v>
      </c>
      <c r="D14" s="249" t="s">
        <v>14</v>
      </c>
      <c r="E14" s="249" t="s">
        <v>15</v>
      </c>
      <c r="F14" s="249" t="s">
        <v>16</v>
      </c>
      <c r="G14" s="250">
        <v>1</v>
      </c>
      <c r="H14" s="250">
        <v>2</v>
      </c>
      <c r="I14" s="250">
        <v>3</v>
      </c>
      <c r="J14" s="250">
        <v>4</v>
      </c>
      <c r="K14" s="250">
        <v>5</v>
      </c>
      <c r="L14" s="250">
        <v>6</v>
      </c>
      <c r="M14" s="249" t="s">
        <v>372</v>
      </c>
      <c r="N14" s="249" t="s">
        <v>18</v>
      </c>
      <c r="O14" s="251" t="s">
        <v>19</v>
      </c>
      <c r="P14" s="194"/>
    </row>
    <row r="15" spans="1:16" ht="14.25" customHeight="1" x14ac:dyDescent="0.3">
      <c r="A15" s="246">
        <v>1</v>
      </c>
      <c r="B15" s="169" t="s">
        <v>82</v>
      </c>
      <c r="C15" s="170" t="s">
        <v>497</v>
      </c>
      <c r="D15" s="171">
        <v>40555</v>
      </c>
      <c r="E15" s="172" t="s">
        <v>22</v>
      </c>
      <c r="F15" s="172" t="s">
        <v>23</v>
      </c>
      <c r="G15" s="246">
        <v>21.65</v>
      </c>
      <c r="H15" s="172" t="s">
        <v>453</v>
      </c>
      <c r="I15" s="172" t="s">
        <v>453</v>
      </c>
      <c r="J15" s="247">
        <v>17.329999999999998</v>
      </c>
      <c r="K15" s="247">
        <v>21.22</v>
      </c>
      <c r="L15" s="172" t="s">
        <v>453</v>
      </c>
      <c r="M15" s="185">
        <f>MAX($G$15:$L$15)</f>
        <v>21.65</v>
      </c>
      <c r="N15" s="172" t="str">
        <f>IF(ISBLANK(M15),"",IF(M15&gt;=50,"KSM",IF(M15&gt;=44.5,"I A",IF(M15&gt;=38,"II A",IF(M15&gt;=32,"III A",IF(M15&gt;=27,"I JA",IF(M15&gt;=23,"II JA",IF(M15&gt;=20,"III JA"))))))))</f>
        <v>III JA</v>
      </c>
      <c r="O15" s="174" t="s">
        <v>163</v>
      </c>
      <c r="P15" s="71"/>
    </row>
    <row r="16" spans="1:16" ht="14.25" customHeight="1" x14ac:dyDescent="0.3">
      <c r="A16" s="147">
        <v>2</v>
      </c>
      <c r="B16" s="74" t="s">
        <v>113</v>
      </c>
      <c r="C16" s="75" t="s">
        <v>466</v>
      </c>
      <c r="D16" s="35">
        <v>40788</v>
      </c>
      <c r="E16" s="36" t="s">
        <v>22</v>
      </c>
      <c r="F16" s="36" t="s">
        <v>23</v>
      </c>
      <c r="G16" s="36" t="s">
        <v>453</v>
      </c>
      <c r="H16" s="148">
        <v>19.36</v>
      </c>
      <c r="I16" s="36" t="s">
        <v>453</v>
      </c>
      <c r="J16" s="148">
        <v>20.440000000000001</v>
      </c>
      <c r="K16" s="36" t="s">
        <v>453</v>
      </c>
      <c r="L16" s="148">
        <v>19.059999999999999</v>
      </c>
      <c r="M16" s="52">
        <f>MAX($G$15:$L$15)</f>
        <v>21.65</v>
      </c>
      <c r="N16" s="36" t="str">
        <f>IF(ISBLANK(M16),"",IF(M16&gt;=50,"KSM",IF(M16&gt;=44.5,"I A",IF(M16&gt;=38,"II A",IF(M16&gt;=32,"III A",IF(M16&gt;=27,"I JA",IF(M16&gt;=23,"II JA",IF(M16&gt;=20,"III JA"))))))))</f>
        <v>III JA</v>
      </c>
      <c r="O16" s="38" t="s">
        <v>163</v>
      </c>
      <c r="P16" s="71"/>
    </row>
    <row r="17" spans="1:16" ht="14.25" customHeight="1" x14ac:dyDescent="0.3">
      <c r="A17" s="147">
        <v>3</v>
      </c>
      <c r="B17" s="72" t="s">
        <v>498</v>
      </c>
      <c r="C17" s="73" t="s">
        <v>499</v>
      </c>
      <c r="D17" s="35">
        <v>40368</v>
      </c>
      <c r="E17" s="36" t="s">
        <v>118</v>
      </c>
      <c r="F17" s="36" t="s">
        <v>119</v>
      </c>
      <c r="G17" s="36" t="s">
        <v>453</v>
      </c>
      <c r="H17" s="148">
        <v>13</v>
      </c>
      <c r="I17" s="36" t="s">
        <v>453</v>
      </c>
      <c r="J17" s="36" t="s">
        <v>453</v>
      </c>
      <c r="K17" s="148">
        <v>14</v>
      </c>
      <c r="L17" s="36" t="s">
        <v>453</v>
      </c>
      <c r="M17" s="52">
        <f>MAX($G$15:$L$15)</f>
        <v>21.65</v>
      </c>
      <c r="N17" s="149"/>
      <c r="O17" s="38" t="s">
        <v>500</v>
      </c>
      <c r="P17" s="71"/>
    </row>
    <row r="18" spans="1:16" ht="14.25" customHeight="1" x14ac:dyDescent="0.3">
      <c r="A18" s="36" t="s">
        <v>40</v>
      </c>
      <c r="B18" s="74" t="s">
        <v>142</v>
      </c>
      <c r="C18" s="75" t="s">
        <v>461</v>
      </c>
      <c r="D18" s="35">
        <v>40761</v>
      </c>
      <c r="E18" s="36" t="s">
        <v>22</v>
      </c>
      <c r="F18" s="36" t="s">
        <v>23</v>
      </c>
      <c r="G18" s="147">
        <v>19.100000000000001</v>
      </c>
      <c r="H18" s="148">
        <v>21.33</v>
      </c>
      <c r="I18" s="148">
        <v>20.14</v>
      </c>
      <c r="J18" s="148"/>
      <c r="K18" s="148"/>
      <c r="L18" s="148"/>
      <c r="M18" s="52">
        <f>MAX($G$15:$L$15)</f>
        <v>21.65</v>
      </c>
      <c r="N18" s="36" t="str">
        <f>IF(ISBLANK(M18),"",IF(M18&gt;=50,"KSM",IF(M18&gt;=44.5,"I A",IF(M18&gt;=38,"II A",IF(M18&gt;=32,"III A",IF(M18&gt;=27,"I JA",IF(M18&gt;=23,"II JA",IF(M18&gt;=20,"III JA"))))))))</f>
        <v>III JA</v>
      </c>
      <c r="O18" s="38" t="s">
        <v>163</v>
      </c>
      <c r="P18" s="71"/>
    </row>
    <row r="19" spans="1:16" ht="14.25" customHeight="1" x14ac:dyDescent="0.3">
      <c r="A19" s="40"/>
      <c r="B19" s="40"/>
      <c r="C19" s="40"/>
      <c r="D19" s="40"/>
      <c r="E19" s="64"/>
      <c r="F19" s="64"/>
      <c r="G19" s="40"/>
      <c r="H19" s="40"/>
      <c r="I19" s="40"/>
      <c r="J19" s="40"/>
      <c r="K19" s="40"/>
      <c r="L19" s="40"/>
      <c r="M19" s="40"/>
      <c r="N19" s="40"/>
      <c r="O19" s="40"/>
      <c r="P19" s="6"/>
    </row>
  </sheetData>
  <mergeCells count="2">
    <mergeCell ref="G6:L6"/>
    <mergeCell ref="G13:L13"/>
  </mergeCells>
  <pageMargins left="0.25" right="0.25" top="0.75" bottom="0.75" header="0" footer="0"/>
  <pageSetup orientation="landscape"/>
  <headerFooter>
    <oddFooter>&amp;C&amp;"Helvetica Neue,Regular"&amp;12&amp;K000000&amp;P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workbookViewId="0">
      <selection activeCell="A21" sqref="A21:O21"/>
    </sheetView>
  </sheetViews>
  <sheetFormatPr defaultColWidth="14.44140625" defaultRowHeight="15" customHeight="1" x14ac:dyDescent="0.3"/>
  <cols>
    <col min="1" max="1" width="5.44140625" style="159" customWidth="1"/>
    <col min="2" max="2" width="11.33203125" style="159" customWidth="1"/>
    <col min="3" max="3" width="12.44140625" style="159" customWidth="1"/>
    <col min="4" max="4" width="10.33203125" style="159" customWidth="1"/>
    <col min="5" max="5" width="8.88671875" style="159" customWidth="1"/>
    <col min="6" max="6" width="15.33203125" style="159" customWidth="1"/>
    <col min="7" max="14" width="7.21875" style="159" customWidth="1"/>
    <col min="15" max="15" width="22.44140625" style="159" customWidth="1"/>
    <col min="16" max="16" width="14.44140625" style="159" customWidth="1"/>
    <col min="17" max="16384" width="14.44140625" style="159"/>
  </cols>
  <sheetData>
    <row r="1" spans="1:15" ht="14.25" customHeight="1" x14ac:dyDescent="0.3">
      <c r="A1" s="23" t="s">
        <v>8</v>
      </c>
      <c r="B1" s="24"/>
      <c r="C1" s="25"/>
      <c r="D1" s="90"/>
      <c r="E1" s="62"/>
      <c r="F1" s="62"/>
      <c r="G1" s="6"/>
      <c r="H1" s="6"/>
      <c r="I1" s="6"/>
      <c r="J1" s="6"/>
      <c r="K1" s="6"/>
      <c r="L1" s="6"/>
      <c r="M1" s="6"/>
      <c r="N1" s="6"/>
      <c r="O1" s="6"/>
    </row>
    <row r="2" spans="1:15" ht="14.25" customHeight="1" x14ac:dyDescent="0.3">
      <c r="A2" s="23" t="s">
        <v>9</v>
      </c>
      <c r="B2" s="24"/>
      <c r="C2" s="25"/>
      <c r="D2" s="90"/>
      <c r="E2" s="62"/>
      <c r="F2" s="62"/>
      <c r="G2" s="6"/>
      <c r="H2" s="6"/>
      <c r="I2" s="6"/>
      <c r="J2" s="6"/>
      <c r="K2" s="6"/>
      <c r="L2" s="6"/>
      <c r="M2" s="6"/>
      <c r="N2" s="6"/>
      <c r="O2" s="6"/>
    </row>
    <row r="3" spans="1:15" ht="14.25" customHeight="1" x14ac:dyDescent="0.3">
      <c r="A3" s="6"/>
      <c r="B3" s="6"/>
      <c r="C3" s="6"/>
      <c r="D3" s="6"/>
      <c r="E3" s="62"/>
      <c r="F3" s="62"/>
      <c r="G3" s="6"/>
      <c r="H3" s="6"/>
      <c r="I3" s="6"/>
      <c r="J3" s="6"/>
      <c r="K3" s="6"/>
      <c r="L3" s="6"/>
      <c r="M3" s="6"/>
      <c r="N3" s="6"/>
      <c r="O3" s="6"/>
    </row>
    <row r="4" spans="1:15" ht="14.25" customHeight="1" x14ac:dyDescent="0.3">
      <c r="A4" s="6"/>
      <c r="B4" s="6"/>
      <c r="C4" s="6"/>
      <c r="D4" s="6"/>
      <c r="E4" s="62"/>
      <c r="F4" s="62"/>
      <c r="G4" s="6"/>
      <c r="H4" s="6"/>
      <c r="I4" s="6"/>
      <c r="J4" s="6"/>
      <c r="K4" s="6"/>
      <c r="L4" s="6"/>
      <c r="M4" s="6"/>
      <c r="N4" s="6"/>
      <c r="O4" s="6"/>
    </row>
    <row r="5" spans="1:15" ht="17.25" customHeight="1" thickBot="1" x14ac:dyDescent="0.35">
      <c r="A5" s="133"/>
      <c r="B5" s="28" t="s">
        <v>501</v>
      </c>
      <c r="C5" s="27"/>
      <c r="D5" s="133"/>
      <c r="E5" s="154"/>
      <c r="F5" s="155"/>
      <c r="G5" s="136"/>
      <c r="H5" s="137"/>
      <c r="I5" s="137"/>
      <c r="J5" s="137"/>
      <c r="K5" s="137"/>
      <c r="L5" s="137"/>
      <c r="M5" s="133"/>
      <c r="N5" s="133"/>
      <c r="O5" s="138"/>
    </row>
    <row r="6" spans="1:15" ht="14.25" customHeight="1" thickBot="1" x14ac:dyDescent="0.35">
      <c r="A6" s="238"/>
      <c r="B6" s="238"/>
      <c r="C6" s="238"/>
      <c r="D6" s="238"/>
      <c r="E6" s="239"/>
      <c r="F6" s="240"/>
      <c r="G6" s="241" t="s">
        <v>410</v>
      </c>
      <c r="H6" s="242"/>
      <c r="I6" s="242"/>
      <c r="J6" s="242"/>
      <c r="K6" s="242"/>
      <c r="L6" s="243"/>
      <c r="M6" s="244"/>
      <c r="N6" s="245"/>
      <c r="O6" s="238"/>
    </row>
    <row r="7" spans="1:15" ht="14.25" customHeight="1" thickBot="1" x14ac:dyDescent="0.35">
      <c r="A7" s="248" t="s">
        <v>11</v>
      </c>
      <c r="B7" s="249" t="s">
        <v>12</v>
      </c>
      <c r="C7" s="249" t="s">
        <v>13</v>
      </c>
      <c r="D7" s="249" t="s">
        <v>14</v>
      </c>
      <c r="E7" s="249" t="s">
        <v>15</v>
      </c>
      <c r="F7" s="249" t="s">
        <v>16</v>
      </c>
      <c r="G7" s="250">
        <v>1</v>
      </c>
      <c r="H7" s="250">
        <v>2</v>
      </c>
      <c r="I7" s="250">
        <v>3</v>
      </c>
      <c r="J7" s="250">
        <v>4</v>
      </c>
      <c r="K7" s="250">
        <v>5</v>
      </c>
      <c r="L7" s="250">
        <v>6</v>
      </c>
      <c r="M7" s="249" t="s">
        <v>372</v>
      </c>
      <c r="N7" s="249" t="s">
        <v>18</v>
      </c>
      <c r="O7" s="251" t="s">
        <v>19</v>
      </c>
    </row>
    <row r="8" spans="1:15" ht="14.25" customHeight="1" x14ac:dyDescent="0.3">
      <c r="A8" s="246">
        <v>1</v>
      </c>
      <c r="B8" s="169" t="s">
        <v>223</v>
      </c>
      <c r="C8" s="170" t="s">
        <v>502</v>
      </c>
      <c r="D8" s="171">
        <v>38820</v>
      </c>
      <c r="E8" s="172" t="s">
        <v>90</v>
      </c>
      <c r="F8" s="172" t="s">
        <v>91</v>
      </c>
      <c r="G8" s="172" t="s">
        <v>453</v>
      </c>
      <c r="H8" s="247">
        <v>35.72</v>
      </c>
      <c r="I8" s="172" t="s">
        <v>453</v>
      </c>
      <c r="J8" s="247">
        <v>41.75</v>
      </c>
      <c r="K8" s="172" t="s">
        <v>453</v>
      </c>
      <c r="L8" s="247">
        <v>39.659999999999997</v>
      </c>
      <c r="M8" s="185">
        <v>41.75</v>
      </c>
      <c r="N8" s="172" t="str">
        <f>IF(ISBLANK(M8),"",IF(M8&lt;34,"",IF(M8&gt;=55,"KSM",IF(M8&gt;=49,"I A",IF(M8&gt;=41,"II A",IF(M8&gt;=34,"III A"))))))</f>
        <v>II A</v>
      </c>
      <c r="O8" s="174" t="s">
        <v>401</v>
      </c>
    </row>
    <row r="9" spans="1:15" ht="14.25" customHeight="1" x14ac:dyDescent="0.3">
      <c r="A9" s="147">
        <v>2</v>
      </c>
      <c r="B9" s="33" t="s">
        <v>503</v>
      </c>
      <c r="C9" s="34" t="s">
        <v>504</v>
      </c>
      <c r="D9" s="35">
        <v>39347</v>
      </c>
      <c r="E9" s="36" t="s">
        <v>118</v>
      </c>
      <c r="F9" s="36" t="s">
        <v>119</v>
      </c>
      <c r="G9" s="36" t="s">
        <v>453</v>
      </c>
      <c r="H9" s="36" t="s">
        <v>453</v>
      </c>
      <c r="I9" s="148">
        <v>38.74</v>
      </c>
      <c r="J9" s="148">
        <v>37.06</v>
      </c>
      <c r="K9" s="148">
        <v>32.5</v>
      </c>
      <c r="L9" s="36" t="s">
        <v>453</v>
      </c>
      <c r="M9" s="52">
        <v>38.74</v>
      </c>
      <c r="N9" s="36" t="str">
        <f>IF(ISBLANK(M9),"",IF(M9&lt;34,"",IF(M9&gt;=55,"KSM",IF(M9&gt;=49,"I A",IF(M9&gt;=41,"II A",IF(M9&gt;=34,"III A"))))))</f>
        <v>III A</v>
      </c>
      <c r="O9" s="38" t="s">
        <v>120</v>
      </c>
    </row>
    <row r="10" spans="1:15" ht="14.25" customHeight="1" x14ac:dyDescent="0.3">
      <c r="A10" s="40"/>
      <c r="B10" s="40"/>
      <c r="C10" s="40"/>
      <c r="D10" s="40"/>
      <c r="E10" s="64"/>
      <c r="F10" s="64"/>
      <c r="G10" s="40"/>
      <c r="H10" s="40"/>
      <c r="I10" s="40"/>
      <c r="J10" s="40"/>
      <c r="K10" s="40"/>
      <c r="L10" s="40"/>
      <c r="M10" s="40"/>
      <c r="N10" s="40"/>
      <c r="O10" s="40"/>
    </row>
    <row r="11" spans="1:15" ht="19.5" customHeight="1" thickBot="1" x14ac:dyDescent="0.35">
      <c r="A11" s="133"/>
      <c r="B11" s="28" t="s">
        <v>505</v>
      </c>
      <c r="C11" s="27"/>
      <c r="D11" s="133"/>
      <c r="E11" s="154"/>
      <c r="F11" s="155"/>
      <c r="G11" s="136"/>
      <c r="H11" s="137"/>
      <c r="I11" s="137"/>
      <c r="J11" s="137"/>
      <c r="K11" s="137"/>
      <c r="L11" s="137"/>
      <c r="M11" s="133"/>
      <c r="N11" s="133"/>
      <c r="O11" s="138"/>
    </row>
    <row r="12" spans="1:15" ht="14.25" customHeight="1" thickBot="1" x14ac:dyDescent="0.35">
      <c r="A12" s="238"/>
      <c r="B12" s="238"/>
      <c r="C12" s="238"/>
      <c r="D12" s="238"/>
      <c r="E12" s="239"/>
      <c r="F12" s="240"/>
      <c r="G12" s="241" t="s">
        <v>410</v>
      </c>
      <c r="H12" s="242"/>
      <c r="I12" s="242"/>
      <c r="J12" s="242"/>
      <c r="K12" s="242"/>
      <c r="L12" s="243"/>
      <c r="M12" s="244"/>
      <c r="N12" s="245"/>
      <c r="O12" s="238"/>
    </row>
    <row r="13" spans="1:15" ht="14.25" customHeight="1" thickBot="1" x14ac:dyDescent="0.35">
      <c r="A13" s="248" t="s">
        <v>11</v>
      </c>
      <c r="B13" s="249" t="s">
        <v>12</v>
      </c>
      <c r="C13" s="249" t="s">
        <v>13</v>
      </c>
      <c r="D13" s="249" t="s">
        <v>14</v>
      </c>
      <c r="E13" s="249" t="s">
        <v>15</v>
      </c>
      <c r="F13" s="249" t="s">
        <v>16</v>
      </c>
      <c r="G13" s="250">
        <v>1</v>
      </c>
      <c r="H13" s="250">
        <v>2</v>
      </c>
      <c r="I13" s="250">
        <v>3</v>
      </c>
      <c r="J13" s="250">
        <v>4</v>
      </c>
      <c r="K13" s="250">
        <v>5</v>
      </c>
      <c r="L13" s="250">
        <v>6</v>
      </c>
      <c r="M13" s="249" t="s">
        <v>372</v>
      </c>
      <c r="N13" s="249" t="s">
        <v>18</v>
      </c>
      <c r="O13" s="251" t="s">
        <v>19</v>
      </c>
    </row>
    <row r="14" spans="1:15" ht="14.25" customHeight="1" x14ac:dyDescent="0.3">
      <c r="A14" s="246">
        <v>1</v>
      </c>
      <c r="B14" s="169" t="s">
        <v>506</v>
      </c>
      <c r="C14" s="170" t="s">
        <v>507</v>
      </c>
      <c r="D14" s="232" t="s">
        <v>508</v>
      </c>
      <c r="E14" s="172" t="s">
        <v>22</v>
      </c>
      <c r="F14" s="172" t="s">
        <v>23</v>
      </c>
      <c r="G14" s="246">
        <v>42.83</v>
      </c>
      <c r="H14" s="247">
        <v>48.07</v>
      </c>
      <c r="I14" s="247">
        <v>47.53</v>
      </c>
      <c r="J14" s="247">
        <v>48.65</v>
      </c>
      <c r="K14" s="172" t="s">
        <v>453</v>
      </c>
      <c r="L14" s="172" t="s">
        <v>453</v>
      </c>
      <c r="M14" s="185">
        <f>MAX($G$14:$L$14)</f>
        <v>48.65</v>
      </c>
      <c r="N14" s="172" t="str">
        <f>IF(ISBLANK(M14),"",IF(M14&gt;=59,"KSM",IF(M14&gt;=52,"I A",IF(M14&gt;=44,"II A",IF(M14&gt;=37,"III A",IF(M14&gt;=32,"I JA",IF(M14&gt;=27.5,"II JA",IF(M14&gt;=24,"III JA"))))))))</f>
        <v>II A</v>
      </c>
      <c r="O14" s="174" t="s">
        <v>481</v>
      </c>
    </row>
    <row r="15" spans="1:15" ht="14.25" customHeight="1" x14ac:dyDescent="0.3">
      <c r="A15" s="147">
        <v>2</v>
      </c>
      <c r="B15" s="33" t="s">
        <v>509</v>
      </c>
      <c r="C15" s="34" t="s">
        <v>510</v>
      </c>
      <c r="D15" s="35">
        <v>39749</v>
      </c>
      <c r="E15" s="36" t="s">
        <v>118</v>
      </c>
      <c r="F15" s="36" t="s">
        <v>119</v>
      </c>
      <c r="G15" s="147">
        <v>39.380000000000003</v>
      </c>
      <c r="H15" s="148">
        <v>44.65</v>
      </c>
      <c r="I15" s="148">
        <v>40.119999999999997</v>
      </c>
      <c r="J15" s="148">
        <v>46.47</v>
      </c>
      <c r="K15" s="36" t="s">
        <v>453</v>
      </c>
      <c r="L15" s="36" t="s">
        <v>453</v>
      </c>
      <c r="M15" s="52">
        <f>MAX($G$14:$L$14)</f>
        <v>48.65</v>
      </c>
      <c r="N15" s="36" t="str">
        <f>IF(ISBLANK(M15),"",IF(M15&gt;=59,"KSM",IF(M15&gt;=52,"I A",IF(M15&gt;=44,"II A",IF(M15&gt;=37,"III A",IF(M15&gt;=32,"I JA",IF(M15&gt;=27.5,"II JA",IF(M15&gt;=24,"III JA"))))))))</f>
        <v>II A</v>
      </c>
      <c r="O15" s="38" t="s">
        <v>120</v>
      </c>
    </row>
    <row r="16" spans="1:15" ht="14.25" customHeight="1" x14ac:dyDescent="0.3">
      <c r="A16" s="147">
        <v>3</v>
      </c>
      <c r="B16" s="72" t="s">
        <v>335</v>
      </c>
      <c r="C16" s="73" t="s">
        <v>511</v>
      </c>
      <c r="D16" s="35">
        <v>39797</v>
      </c>
      <c r="E16" s="36" t="s">
        <v>118</v>
      </c>
      <c r="F16" s="36" t="s">
        <v>119</v>
      </c>
      <c r="G16" s="36" t="s">
        <v>453</v>
      </c>
      <c r="H16" s="148">
        <v>39.86</v>
      </c>
      <c r="I16" s="148">
        <v>42.03</v>
      </c>
      <c r="J16" s="148">
        <v>44.75</v>
      </c>
      <c r="K16" s="148">
        <v>42.18</v>
      </c>
      <c r="L16" s="36" t="s">
        <v>453</v>
      </c>
      <c r="M16" s="52">
        <f>MAX($G$14:$L$14)</f>
        <v>48.65</v>
      </c>
      <c r="N16" s="36" t="str">
        <f>IF(ISBLANK(M16),"",IF(M16&gt;=59,"KSM",IF(M16&gt;=52,"I A",IF(M16&gt;=44,"II A",IF(M16&gt;=37,"III A",IF(M16&gt;=32,"I JA",IF(M16&gt;=27.5,"II JA",IF(M16&gt;=24,"III JA"))))))))</f>
        <v>II A</v>
      </c>
      <c r="O16" s="38" t="s">
        <v>120</v>
      </c>
    </row>
    <row r="17" spans="1:15" ht="14.25" customHeight="1" x14ac:dyDescent="0.3">
      <c r="A17" s="147">
        <v>4</v>
      </c>
      <c r="B17" s="33" t="s">
        <v>512</v>
      </c>
      <c r="C17" s="34" t="s">
        <v>513</v>
      </c>
      <c r="D17" s="35">
        <v>39984</v>
      </c>
      <c r="E17" s="36" t="s">
        <v>22</v>
      </c>
      <c r="F17" s="36" t="s">
        <v>23</v>
      </c>
      <c r="G17" s="36" t="s">
        <v>453</v>
      </c>
      <c r="H17" s="36" t="s">
        <v>453</v>
      </c>
      <c r="I17" s="36" t="s">
        <v>453</v>
      </c>
      <c r="J17" s="148">
        <v>35.18</v>
      </c>
      <c r="K17" s="36" t="s">
        <v>453</v>
      </c>
      <c r="L17" s="36" t="s">
        <v>453</v>
      </c>
      <c r="M17" s="52">
        <f>MAX($G$14:$L$14)</f>
        <v>48.65</v>
      </c>
      <c r="N17" s="36" t="str">
        <f>IF(ISBLANK(M17),"",IF(M17&gt;=59,"KSM",IF(M17&gt;=52,"I A",IF(M17&gt;=44,"II A",IF(M17&gt;=37,"III A",IF(M17&gt;=32,"I JA",IF(M17&gt;=27.5,"II JA",IF(M17&gt;=24,"III JA"))))))))</f>
        <v>II A</v>
      </c>
      <c r="O17" s="38" t="s">
        <v>514</v>
      </c>
    </row>
    <row r="18" spans="1:15" ht="14.25" customHeight="1" x14ac:dyDescent="0.3">
      <c r="A18" s="40"/>
      <c r="B18" s="40"/>
      <c r="C18" s="40"/>
      <c r="D18" s="40"/>
      <c r="E18" s="64"/>
      <c r="F18" s="64"/>
      <c r="G18" s="40"/>
      <c r="H18" s="40"/>
      <c r="I18" s="40"/>
      <c r="J18" s="40"/>
      <c r="K18" s="40"/>
      <c r="L18" s="40"/>
      <c r="M18" s="40"/>
      <c r="N18" s="40"/>
      <c r="O18" s="40"/>
    </row>
    <row r="19" spans="1:15" ht="18" customHeight="1" thickBot="1" x14ac:dyDescent="0.35">
      <c r="A19" s="133"/>
      <c r="B19" s="28" t="s">
        <v>515</v>
      </c>
      <c r="C19" s="27"/>
      <c r="D19" s="133"/>
      <c r="E19" s="154"/>
      <c r="F19" s="155"/>
      <c r="G19" s="136"/>
      <c r="H19" s="137"/>
      <c r="I19" s="137"/>
      <c r="J19" s="137"/>
      <c r="K19" s="137"/>
      <c r="L19" s="137"/>
      <c r="M19" s="133"/>
      <c r="N19" s="133"/>
      <c r="O19" s="138"/>
    </row>
    <row r="20" spans="1:15" ht="14.25" customHeight="1" thickBot="1" x14ac:dyDescent="0.35">
      <c r="A20" s="238"/>
      <c r="B20" s="238"/>
      <c r="C20" s="238"/>
      <c r="D20" s="238"/>
      <c r="E20" s="239"/>
      <c r="F20" s="240"/>
      <c r="G20" s="241" t="s">
        <v>410</v>
      </c>
      <c r="H20" s="242"/>
      <c r="I20" s="242"/>
      <c r="J20" s="242"/>
      <c r="K20" s="242"/>
      <c r="L20" s="243"/>
      <c r="M20" s="244"/>
      <c r="N20" s="245"/>
      <c r="O20" s="238"/>
    </row>
    <row r="21" spans="1:15" ht="14.25" customHeight="1" thickBot="1" x14ac:dyDescent="0.35">
      <c r="A21" s="248" t="s">
        <v>11</v>
      </c>
      <c r="B21" s="249" t="s">
        <v>12</v>
      </c>
      <c r="C21" s="249" t="s">
        <v>13</v>
      </c>
      <c r="D21" s="249" t="s">
        <v>14</v>
      </c>
      <c r="E21" s="249" t="s">
        <v>15</v>
      </c>
      <c r="F21" s="249" t="s">
        <v>16</v>
      </c>
      <c r="G21" s="250">
        <v>1</v>
      </c>
      <c r="H21" s="250">
        <v>2</v>
      </c>
      <c r="I21" s="250">
        <v>3</v>
      </c>
      <c r="J21" s="250">
        <v>4</v>
      </c>
      <c r="K21" s="250">
        <v>5</v>
      </c>
      <c r="L21" s="250">
        <v>6</v>
      </c>
      <c r="M21" s="249" t="s">
        <v>372</v>
      </c>
      <c r="N21" s="249" t="s">
        <v>18</v>
      </c>
      <c r="O21" s="251" t="s">
        <v>19</v>
      </c>
    </row>
    <row r="22" spans="1:15" ht="14.25" customHeight="1" x14ac:dyDescent="0.3">
      <c r="A22" s="246">
        <v>1</v>
      </c>
      <c r="B22" s="169" t="s">
        <v>482</v>
      </c>
      <c r="C22" s="170" t="s">
        <v>483</v>
      </c>
      <c r="D22" s="232" t="s">
        <v>484</v>
      </c>
      <c r="E22" s="172" t="s">
        <v>22</v>
      </c>
      <c r="F22" s="172" t="s">
        <v>23</v>
      </c>
      <c r="G22" s="246">
        <v>19.73</v>
      </c>
      <c r="H22" s="247">
        <v>24.78</v>
      </c>
      <c r="I22" s="172" t="s">
        <v>453</v>
      </c>
      <c r="J22" s="172" t="s">
        <v>453</v>
      </c>
      <c r="K22" s="172" t="s">
        <v>453</v>
      </c>
      <c r="L22" s="247">
        <v>28.03</v>
      </c>
      <c r="M22" s="185">
        <f>MAX($G$22:$L$22)</f>
        <v>28.03</v>
      </c>
      <c r="N22" s="172" t="str">
        <f>IF(ISBLANK(M22),"",IF(M22&gt;=56,"I A",IF(M22&gt;=48,"II A",IF(M22&gt;=41,"III A",IF(M22&gt;=35,"I JA",IF(M22&gt;=30,"II JA",IF(M22&gt;=26,"III JA")))))))</f>
        <v>III JA</v>
      </c>
      <c r="O22" s="174" t="s">
        <v>481</v>
      </c>
    </row>
    <row r="23" spans="1:15" ht="14.25" customHeight="1" x14ac:dyDescent="0.3">
      <c r="A23" s="147">
        <v>2</v>
      </c>
      <c r="B23" s="72" t="s">
        <v>516</v>
      </c>
      <c r="C23" s="73" t="s">
        <v>517</v>
      </c>
      <c r="D23" s="35">
        <v>40866</v>
      </c>
      <c r="E23" s="36" t="s">
        <v>118</v>
      </c>
      <c r="F23" s="36" t="s">
        <v>119</v>
      </c>
      <c r="G23" s="147">
        <v>23.57</v>
      </c>
      <c r="H23" s="148">
        <v>24.88</v>
      </c>
      <c r="I23" s="148">
        <v>25.17</v>
      </c>
      <c r="J23" s="148">
        <v>22.58</v>
      </c>
      <c r="K23" s="36" t="s">
        <v>453</v>
      </c>
      <c r="L23" s="36" t="s">
        <v>453</v>
      </c>
      <c r="M23" s="52">
        <f>MAX($G$22:$L$22)</f>
        <v>28.03</v>
      </c>
      <c r="N23" s="36" t="str">
        <f>IF(ISBLANK(M23),"",IF(M23&gt;=56,"I A",IF(M23&gt;=48,"II A",IF(M23&gt;=41,"III A",IF(M23&gt;=35,"I JA",IF(M23&gt;=30,"II JA",IF(M23&gt;=26,"III JA")))))))</f>
        <v>III JA</v>
      </c>
      <c r="O23" s="38" t="s">
        <v>500</v>
      </c>
    </row>
    <row r="24" spans="1:15" ht="14.25" customHeight="1" x14ac:dyDescent="0.3">
      <c r="A24" s="147">
        <v>3</v>
      </c>
      <c r="B24" s="74" t="s">
        <v>341</v>
      </c>
      <c r="C24" s="75" t="s">
        <v>479</v>
      </c>
      <c r="D24" s="83" t="s">
        <v>480</v>
      </c>
      <c r="E24" s="36" t="s">
        <v>22</v>
      </c>
      <c r="F24" s="36" t="s">
        <v>23</v>
      </c>
      <c r="G24" s="147">
        <v>19.170000000000002</v>
      </c>
      <c r="H24" s="36" t="s">
        <v>453</v>
      </c>
      <c r="I24" s="148">
        <v>21.24</v>
      </c>
      <c r="J24" s="148">
        <v>18.88</v>
      </c>
      <c r="K24" s="36" t="s">
        <v>453</v>
      </c>
      <c r="L24" s="148">
        <v>22.62</v>
      </c>
      <c r="M24" s="52">
        <f>MAX($G$22:$L$22)</f>
        <v>28.03</v>
      </c>
      <c r="N24" s="36" t="str">
        <f>IF(ISBLANK(M24),"",IF(M24&gt;=56,"I A",IF(M24&gt;=48,"II A",IF(M24&gt;=41,"III A",IF(M24&gt;=35,"I JA",IF(M24&gt;=30,"II JA",IF(M24&gt;=26,"III JA")))))))</f>
        <v>III JA</v>
      </c>
      <c r="O24" s="38" t="s">
        <v>481</v>
      </c>
    </row>
    <row r="25" spans="1:15" ht="14.25" customHeight="1" x14ac:dyDescent="0.3">
      <c r="A25" s="40"/>
      <c r="B25" s="40"/>
      <c r="C25" s="40"/>
      <c r="D25" s="40"/>
      <c r="E25" s="64"/>
      <c r="F25" s="64"/>
      <c r="G25" s="40"/>
      <c r="H25" s="40"/>
      <c r="I25" s="40"/>
      <c r="J25" s="40"/>
      <c r="K25" s="40"/>
      <c r="L25" s="40"/>
      <c r="M25" s="40"/>
      <c r="N25" s="40"/>
      <c r="O25" s="40"/>
    </row>
  </sheetData>
  <mergeCells count="3">
    <mergeCell ref="G6:L6"/>
    <mergeCell ref="G12:L12"/>
    <mergeCell ref="G20:L20"/>
  </mergeCells>
  <pageMargins left="0.25" right="0.25" top="0.75" bottom="0.75" header="0" footer="0"/>
  <pageSetup orientation="landscape"/>
  <headerFooter>
    <oddFooter>&amp;C&amp;"Helvetica Neue,Regular"&amp;12&amp;K000000&amp;P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showGridLines="0" workbookViewId="0">
      <selection activeCell="A20" sqref="A20:O20"/>
    </sheetView>
  </sheetViews>
  <sheetFormatPr defaultColWidth="14.44140625" defaultRowHeight="15" customHeight="1" x14ac:dyDescent="0.3"/>
  <cols>
    <col min="1" max="1" width="5.44140625" style="160" customWidth="1"/>
    <col min="2" max="2" width="10.33203125" style="160" customWidth="1"/>
    <col min="3" max="3" width="12" style="160" customWidth="1"/>
    <col min="4" max="4" width="10.33203125" style="160" customWidth="1"/>
    <col min="5" max="5" width="11.21875" style="160" customWidth="1"/>
    <col min="6" max="6" width="14" style="160" customWidth="1"/>
    <col min="7" max="14" width="6.44140625" style="160" customWidth="1"/>
    <col min="15" max="15" width="20.6640625" style="160" customWidth="1"/>
    <col min="16" max="16" width="14.44140625" style="160" customWidth="1"/>
    <col min="17" max="16384" width="14.44140625" style="160"/>
  </cols>
  <sheetData>
    <row r="1" spans="1:15" ht="14.25" customHeight="1" x14ac:dyDescent="0.3">
      <c r="A1" s="23" t="s">
        <v>8</v>
      </c>
      <c r="B1" s="24"/>
      <c r="C1" s="25"/>
      <c r="D1" s="90"/>
      <c r="E1" s="62"/>
      <c r="F1" s="62"/>
      <c r="G1" s="6"/>
      <c r="H1" s="6"/>
      <c r="I1" s="6"/>
      <c r="J1" s="6"/>
      <c r="K1" s="6"/>
      <c r="L1" s="6"/>
      <c r="M1" s="6"/>
      <c r="N1" s="6"/>
      <c r="O1" s="6"/>
    </row>
    <row r="2" spans="1:15" ht="14.25" customHeight="1" x14ac:dyDescent="0.3">
      <c r="A2" s="23" t="s">
        <v>9</v>
      </c>
      <c r="B2" s="24"/>
      <c r="C2" s="25"/>
      <c r="D2" s="90"/>
      <c r="E2" s="62"/>
      <c r="F2" s="62"/>
      <c r="G2" s="6"/>
      <c r="H2" s="6"/>
      <c r="I2" s="6"/>
      <c r="J2" s="6"/>
      <c r="K2" s="6"/>
      <c r="L2" s="6"/>
      <c r="M2" s="6"/>
      <c r="N2" s="6"/>
      <c r="O2" s="6"/>
    </row>
    <row r="3" spans="1:15" ht="14.25" customHeight="1" x14ac:dyDescent="0.3">
      <c r="A3" s="6"/>
      <c r="B3" s="6"/>
      <c r="C3" s="6"/>
      <c r="D3" s="6"/>
      <c r="E3" s="62"/>
      <c r="F3" s="62"/>
      <c r="G3" s="6"/>
      <c r="H3" s="6"/>
      <c r="I3" s="6"/>
      <c r="J3" s="6"/>
      <c r="K3" s="6"/>
      <c r="L3" s="6"/>
      <c r="M3" s="6"/>
      <c r="N3" s="6"/>
      <c r="O3" s="6"/>
    </row>
    <row r="4" spans="1:15" ht="14.25" customHeight="1" x14ac:dyDescent="0.3">
      <c r="A4" s="6"/>
      <c r="B4" s="6"/>
      <c r="C4" s="6"/>
      <c r="D4" s="6"/>
      <c r="E4" s="62"/>
      <c r="F4" s="62"/>
      <c r="G4" s="6"/>
      <c r="H4" s="6"/>
      <c r="I4" s="6"/>
      <c r="J4" s="6"/>
      <c r="K4" s="6"/>
      <c r="L4" s="6"/>
      <c r="M4" s="6"/>
      <c r="N4" s="6"/>
      <c r="O4" s="6"/>
    </row>
    <row r="5" spans="1:15" ht="17.25" customHeight="1" thickBot="1" x14ac:dyDescent="0.35">
      <c r="A5" s="133"/>
      <c r="B5" s="28" t="s">
        <v>518</v>
      </c>
      <c r="C5" s="27"/>
      <c r="D5" s="133"/>
      <c r="E5" s="154"/>
      <c r="F5" s="155"/>
      <c r="G5" s="136"/>
      <c r="H5" s="137"/>
      <c r="I5" s="137"/>
      <c r="J5" s="137"/>
      <c r="K5" s="137"/>
      <c r="L5" s="137"/>
      <c r="M5" s="133"/>
      <c r="N5" s="133"/>
      <c r="O5" s="138"/>
    </row>
    <row r="6" spans="1:15" ht="14.25" customHeight="1" thickBot="1" x14ac:dyDescent="0.35">
      <c r="A6" s="238"/>
      <c r="B6" s="238"/>
      <c r="C6" s="238"/>
      <c r="D6" s="238"/>
      <c r="E6" s="239"/>
      <c r="F6" s="240"/>
      <c r="G6" s="241" t="s">
        <v>410</v>
      </c>
      <c r="H6" s="242"/>
      <c r="I6" s="242"/>
      <c r="J6" s="242"/>
      <c r="K6" s="242"/>
      <c r="L6" s="243"/>
      <c r="M6" s="244"/>
      <c r="N6" s="245"/>
      <c r="O6" s="238"/>
    </row>
    <row r="7" spans="1:15" ht="14.25" customHeight="1" thickBot="1" x14ac:dyDescent="0.35">
      <c r="A7" s="248" t="s">
        <v>11</v>
      </c>
      <c r="B7" s="249" t="s">
        <v>12</v>
      </c>
      <c r="C7" s="249" t="s">
        <v>13</v>
      </c>
      <c r="D7" s="249" t="s">
        <v>14</v>
      </c>
      <c r="E7" s="249" t="s">
        <v>15</v>
      </c>
      <c r="F7" s="249" t="s">
        <v>16</v>
      </c>
      <c r="G7" s="250">
        <v>1</v>
      </c>
      <c r="H7" s="250">
        <v>2</v>
      </c>
      <c r="I7" s="250">
        <v>3</v>
      </c>
      <c r="J7" s="250">
        <v>4</v>
      </c>
      <c r="K7" s="250">
        <v>5</v>
      </c>
      <c r="L7" s="250">
        <v>6</v>
      </c>
      <c r="M7" s="249" t="s">
        <v>372</v>
      </c>
      <c r="N7" s="249" t="s">
        <v>18</v>
      </c>
      <c r="O7" s="251" t="s">
        <v>19</v>
      </c>
    </row>
    <row r="8" spans="1:15" ht="14.25" customHeight="1" x14ac:dyDescent="0.3">
      <c r="A8" s="172" t="s">
        <v>40</v>
      </c>
      <c r="B8" s="169" t="s">
        <v>414</v>
      </c>
      <c r="C8" s="170" t="s">
        <v>415</v>
      </c>
      <c r="D8" s="171">
        <v>37960</v>
      </c>
      <c r="E8" s="172" t="s">
        <v>22</v>
      </c>
      <c r="F8" s="172" t="s">
        <v>23</v>
      </c>
      <c r="G8" s="246">
        <v>26.92</v>
      </c>
      <c r="H8" s="247">
        <v>29.67</v>
      </c>
      <c r="I8" s="172" t="s">
        <v>453</v>
      </c>
      <c r="J8" s="247"/>
      <c r="K8" s="247"/>
      <c r="L8" s="247"/>
      <c r="M8" s="185">
        <f>MAX($G$8:$L$8)</f>
        <v>29.67</v>
      </c>
      <c r="N8" s="172" t="str">
        <f>IF(ISBLANK(M8),"",IF(M8&lt;27,"",IF(M8&gt;=59,"TSM",IF(M8&gt;=54,"SM",IF(M8&gt;=48,"KSM",IF(M8&gt;=41,"I A",IF(M8&gt;=33,"II A",IF(M8&gt;=27,"III A"))))))))</f>
        <v>III A</v>
      </c>
      <c r="O8" s="174" t="s">
        <v>58</v>
      </c>
    </row>
    <row r="9" spans="1:15" ht="14.25" customHeight="1" x14ac:dyDescent="0.3">
      <c r="A9" s="40"/>
      <c r="B9" s="40"/>
      <c r="C9" s="40"/>
      <c r="D9" s="40"/>
      <c r="E9" s="64"/>
      <c r="F9" s="64"/>
      <c r="G9" s="40"/>
      <c r="H9" s="40"/>
      <c r="I9" s="40"/>
      <c r="J9" s="40"/>
      <c r="K9" s="40"/>
      <c r="L9" s="40"/>
      <c r="M9" s="40"/>
      <c r="N9" s="40"/>
      <c r="O9" s="40"/>
    </row>
    <row r="10" spans="1:15" ht="14.25" customHeight="1" x14ac:dyDescent="0.3">
      <c r="A10" s="6"/>
      <c r="B10" s="6"/>
      <c r="C10" s="6"/>
      <c r="D10" s="6"/>
      <c r="E10" s="62"/>
      <c r="F10" s="62"/>
      <c r="G10" s="6"/>
      <c r="H10" s="6"/>
      <c r="I10" s="6"/>
      <c r="J10" s="6"/>
      <c r="K10" s="6"/>
      <c r="L10" s="6"/>
      <c r="M10" s="6"/>
      <c r="N10" s="6"/>
      <c r="O10" s="6"/>
    </row>
    <row r="11" spans="1:15" ht="16.5" customHeight="1" thickBot="1" x14ac:dyDescent="0.35">
      <c r="A11" s="133"/>
      <c r="B11" s="28" t="s">
        <v>519</v>
      </c>
      <c r="C11" s="27"/>
      <c r="D11" s="133"/>
      <c r="E11" s="154"/>
      <c r="F11" s="155"/>
      <c r="G11" s="136"/>
      <c r="H11" s="137"/>
      <c r="I11" s="137"/>
      <c r="J11" s="137"/>
      <c r="K11" s="137"/>
      <c r="L11" s="137"/>
      <c r="M11" s="133"/>
      <c r="N11" s="133"/>
      <c r="O11" s="138"/>
    </row>
    <row r="12" spans="1:15" ht="14.25" customHeight="1" thickBot="1" x14ac:dyDescent="0.35">
      <c r="A12" s="238"/>
      <c r="B12" s="238"/>
      <c r="C12" s="238"/>
      <c r="D12" s="238"/>
      <c r="E12" s="239"/>
      <c r="F12" s="240"/>
      <c r="G12" s="241" t="s">
        <v>410</v>
      </c>
      <c r="H12" s="242"/>
      <c r="I12" s="242"/>
      <c r="J12" s="242"/>
      <c r="K12" s="242"/>
      <c r="L12" s="243"/>
      <c r="M12" s="244"/>
      <c r="N12" s="245"/>
      <c r="O12" s="238"/>
    </row>
    <row r="13" spans="1:15" ht="14.25" customHeight="1" thickBot="1" x14ac:dyDescent="0.35">
      <c r="A13" s="248" t="s">
        <v>11</v>
      </c>
      <c r="B13" s="249" t="s">
        <v>12</v>
      </c>
      <c r="C13" s="249" t="s">
        <v>13</v>
      </c>
      <c r="D13" s="249" t="s">
        <v>14</v>
      </c>
      <c r="E13" s="249" t="s">
        <v>15</v>
      </c>
      <c r="F13" s="249" t="s">
        <v>16</v>
      </c>
      <c r="G13" s="250">
        <v>1</v>
      </c>
      <c r="H13" s="250">
        <v>2</v>
      </c>
      <c r="I13" s="250">
        <v>3</v>
      </c>
      <c r="J13" s="250">
        <v>4</v>
      </c>
      <c r="K13" s="250">
        <v>5</v>
      </c>
      <c r="L13" s="250">
        <v>6</v>
      </c>
      <c r="M13" s="249" t="s">
        <v>372</v>
      </c>
      <c r="N13" s="249" t="s">
        <v>18</v>
      </c>
      <c r="O13" s="251" t="s">
        <v>19</v>
      </c>
    </row>
    <row r="14" spans="1:15" ht="14.25" customHeight="1" x14ac:dyDescent="0.3">
      <c r="A14" s="246">
        <v>1</v>
      </c>
      <c r="B14" s="169" t="s">
        <v>135</v>
      </c>
      <c r="C14" s="170" t="s">
        <v>520</v>
      </c>
      <c r="D14" s="171">
        <v>39517</v>
      </c>
      <c r="E14" s="172" t="s">
        <v>44</v>
      </c>
      <c r="F14" s="172" t="s">
        <v>45</v>
      </c>
      <c r="G14" s="246">
        <v>27.28</v>
      </c>
      <c r="H14" s="247">
        <v>30.4</v>
      </c>
      <c r="I14" s="247">
        <v>29.9</v>
      </c>
      <c r="J14" s="247">
        <v>26.7</v>
      </c>
      <c r="K14" s="247">
        <v>29.23</v>
      </c>
      <c r="L14" s="247">
        <v>28.5</v>
      </c>
      <c r="M14" s="173" t="s">
        <v>521</v>
      </c>
      <c r="N14" s="172" t="s">
        <v>62</v>
      </c>
      <c r="O14" s="174" t="s">
        <v>72</v>
      </c>
    </row>
    <row r="15" spans="1:15" ht="14.25" customHeight="1" x14ac:dyDescent="0.3">
      <c r="A15" s="76"/>
      <c r="B15" s="33" t="s">
        <v>355</v>
      </c>
      <c r="C15" s="34" t="s">
        <v>356</v>
      </c>
      <c r="D15" s="35">
        <v>39528</v>
      </c>
      <c r="E15" s="36" t="s">
        <v>22</v>
      </c>
      <c r="F15" s="36" t="s">
        <v>23</v>
      </c>
      <c r="G15" s="76"/>
      <c r="H15" s="148"/>
      <c r="I15" s="148"/>
      <c r="J15" s="148"/>
      <c r="K15" s="148"/>
      <c r="L15" s="148"/>
      <c r="M15" s="37" t="s">
        <v>33</v>
      </c>
      <c r="N15" s="149"/>
      <c r="O15" s="38" t="s">
        <v>26</v>
      </c>
    </row>
    <row r="16" spans="1:15" ht="14.25" customHeight="1" x14ac:dyDescent="0.3">
      <c r="A16" s="40"/>
      <c r="B16" s="40"/>
      <c r="C16" s="40"/>
      <c r="D16" s="40"/>
      <c r="E16" s="64"/>
      <c r="F16" s="64"/>
      <c r="G16" s="40"/>
      <c r="H16" s="40"/>
      <c r="I16" s="40"/>
      <c r="J16" s="40"/>
      <c r="K16" s="40"/>
      <c r="L16" s="40"/>
      <c r="M16" s="40"/>
      <c r="N16" s="40"/>
      <c r="O16" s="40"/>
    </row>
    <row r="17" spans="1:15" ht="14.25" customHeight="1" x14ac:dyDescent="0.3">
      <c r="A17" s="6"/>
      <c r="B17" s="6"/>
      <c r="C17" s="6"/>
      <c r="D17" s="6"/>
      <c r="E17" s="62"/>
      <c r="F17" s="62"/>
      <c r="G17" s="6"/>
      <c r="H17" s="6"/>
      <c r="I17" s="6"/>
      <c r="J17" s="6"/>
      <c r="K17" s="6"/>
      <c r="L17" s="6"/>
      <c r="M17" s="6"/>
      <c r="N17" s="6"/>
      <c r="O17" s="6"/>
    </row>
    <row r="18" spans="1:15" ht="18.75" customHeight="1" thickBot="1" x14ac:dyDescent="0.35">
      <c r="A18" s="133"/>
      <c r="B18" s="28" t="s">
        <v>522</v>
      </c>
      <c r="C18" s="27"/>
      <c r="D18" s="133"/>
      <c r="E18" s="154"/>
      <c r="F18" s="155"/>
      <c r="G18" s="136"/>
      <c r="H18" s="137"/>
      <c r="I18" s="137"/>
      <c r="J18" s="137"/>
      <c r="K18" s="137"/>
      <c r="L18" s="137"/>
      <c r="M18" s="133"/>
      <c r="N18" s="133"/>
      <c r="O18" s="138"/>
    </row>
    <row r="19" spans="1:15" ht="14.25" customHeight="1" thickBot="1" x14ac:dyDescent="0.35">
      <c r="A19" s="238"/>
      <c r="B19" s="238"/>
      <c r="C19" s="238"/>
      <c r="D19" s="238"/>
      <c r="E19" s="239"/>
      <c r="F19" s="240"/>
      <c r="G19" s="241" t="s">
        <v>410</v>
      </c>
      <c r="H19" s="242"/>
      <c r="I19" s="242"/>
      <c r="J19" s="242"/>
      <c r="K19" s="242"/>
      <c r="L19" s="243"/>
      <c r="M19" s="244"/>
      <c r="N19" s="245"/>
      <c r="O19" s="238"/>
    </row>
    <row r="20" spans="1:15" ht="14.25" customHeight="1" thickBot="1" x14ac:dyDescent="0.35">
      <c r="A20" s="248" t="s">
        <v>11</v>
      </c>
      <c r="B20" s="249" t="s">
        <v>12</v>
      </c>
      <c r="C20" s="249" t="s">
        <v>13</v>
      </c>
      <c r="D20" s="249" t="s">
        <v>14</v>
      </c>
      <c r="E20" s="249" t="s">
        <v>15</v>
      </c>
      <c r="F20" s="249" t="s">
        <v>16</v>
      </c>
      <c r="G20" s="250">
        <v>1</v>
      </c>
      <c r="H20" s="250">
        <v>2</v>
      </c>
      <c r="I20" s="250">
        <v>3</v>
      </c>
      <c r="J20" s="250">
        <v>4</v>
      </c>
      <c r="K20" s="250">
        <v>5</v>
      </c>
      <c r="L20" s="250">
        <v>6</v>
      </c>
      <c r="M20" s="249" t="s">
        <v>372</v>
      </c>
      <c r="N20" s="249" t="s">
        <v>18</v>
      </c>
      <c r="O20" s="251" t="s">
        <v>19</v>
      </c>
    </row>
    <row r="21" spans="1:15" ht="14.25" customHeight="1" x14ac:dyDescent="0.3">
      <c r="A21" s="246">
        <v>1</v>
      </c>
      <c r="B21" s="169" t="s">
        <v>149</v>
      </c>
      <c r="C21" s="170" t="s">
        <v>464</v>
      </c>
      <c r="D21" s="172" t="s">
        <v>465</v>
      </c>
      <c r="E21" s="172" t="s">
        <v>22</v>
      </c>
      <c r="F21" s="172" t="s">
        <v>23</v>
      </c>
      <c r="G21" s="172" t="s">
        <v>428</v>
      </c>
      <c r="H21" s="247">
        <v>30.2</v>
      </c>
      <c r="I21" s="247">
        <v>30.39</v>
      </c>
      <c r="J21" s="247">
        <v>31.15</v>
      </c>
      <c r="K21" s="247">
        <v>29.28</v>
      </c>
      <c r="L21" s="247">
        <v>30.14</v>
      </c>
      <c r="M21" s="185">
        <f>MAX($G$21:$L$21)</f>
        <v>31.15</v>
      </c>
      <c r="N21" s="172" t="str">
        <f>IF(ISBLANK(M21),"",IF(M21&gt;=45,"I A",IF(M21&gt;=37,"II A",IF(M21&gt;=31,"III A",IF(M21&gt;=26,"I JA",IF(M21&gt;=22,"II JA",IF(M21&gt;=19,"III JA")))))))</f>
        <v>III A</v>
      </c>
      <c r="O21" s="174" t="s">
        <v>139</v>
      </c>
    </row>
    <row r="22" spans="1:15" ht="14.25" customHeight="1" x14ac:dyDescent="0.3">
      <c r="A22" s="147">
        <v>2</v>
      </c>
      <c r="B22" s="33" t="s">
        <v>523</v>
      </c>
      <c r="C22" s="34" t="s">
        <v>524</v>
      </c>
      <c r="D22" s="35">
        <v>40305</v>
      </c>
      <c r="E22" s="36" t="s">
        <v>22</v>
      </c>
      <c r="F22" s="36" t="s">
        <v>23</v>
      </c>
      <c r="G22" s="147">
        <v>26.68</v>
      </c>
      <c r="H22" s="148">
        <v>26.26</v>
      </c>
      <c r="I22" s="148">
        <v>26.33</v>
      </c>
      <c r="J22" s="148">
        <v>24.84</v>
      </c>
      <c r="K22" s="148">
        <v>25.3</v>
      </c>
      <c r="L22" s="148">
        <v>27.32</v>
      </c>
      <c r="M22" s="52">
        <f>MAX($G$21:$L$21)</f>
        <v>31.15</v>
      </c>
      <c r="N22" s="36" t="str">
        <f>IF(ISBLANK(M22),"",IF(M22&gt;=45,"I A",IF(M22&gt;=37,"II A",IF(M22&gt;=31,"III A",IF(M22&gt;=26,"I JA",IF(M22&gt;=22,"II JA",IF(M22&gt;=19,"III JA")))))))</f>
        <v>III A</v>
      </c>
      <c r="O22" s="38" t="s">
        <v>26</v>
      </c>
    </row>
    <row r="23" spans="1:15" ht="14.25" customHeight="1" x14ac:dyDescent="0.3">
      <c r="A23" s="147">
        <v>3</v>
      </c>
      <c r="B23" s="33" t="s">
        <v>116</v>
      </c>
      <c r="C23" s="34" t="s">
        <v>525</v>
      </c>
      <c r="D23" s="35">
        <v>40252</v>
      </c>
      <c r="E23" s="36" t="s">
        <v>98</v>
      </c>
      <c r="F23" s="76"/>
      <c r="G23" s="147">
        <v>20.55</v>
      </c>
      <c r="H23" s="148">
        <v>21.25</v>
      </c>
      <c r="I23" s="148">
        <v>22.31</v>
      </c>
      <c r="J23" s="148">
        <v>19.22</v>
      </c>
      <c r="K23" s="148">
        <v>19.36</v>
      </c>
      <c r="L23" s="36" t="s">
        <v>453</v>
      </c>
      <c r="M23" s="52">
        <f>MAX($G$21:$L$21)</f>
        <v>31.15</v>
      </c>
      <c r="N23" s="36" t="str">
        <f>IF(ISBLANK(M23),"",IF(M23&gt;=45,"I A",IF(M23&gt;=37,"II A",IF(M23&gt;=31,"III A",IF(M23&gt;=26,"I JA",IF(M23&gt;=22,"II JA",IF(M23&gt;=19,"III JA")))))))</f>
        <v>III A</v>
      </c>
      <c r="O23" s="38" t="s">
        <v>100</v>
      </c>
    </row>
    <row r="24" spans="1:15" ht="14.25" customHeight="1" x14ac:dyDescent="0.3">
      <c r="A24" s="147">
        <v>4</v>
      </c>
      <c r="B24" s="33" t="s">
        <v>101</v>
      </c>
      <c r="C24" s="34" t="s">
        <v>137</v>
      </c>
      <c r="D24" s="36" t="s">
        <v>138</v>
      </c>
      <c r="E24" s="36" t="s">
        <v>22</v>
      </c>
      <c r="F24" s="36" t="s">
        <v>23</v>
      </c>
      <c r="G24" s="149">
        <v>17.3</v>
      </c>
      <c r="H24" s="148">
        <v>17.2</v>
      </c>
      <c r="I24" s="36" t="s">
        <v>453</v>
      </c>
      <c r="J24" s="36" t="s">
        <v>453</v>
      </c>
      <c r="K24" s="36" t="s">
        <v>453</v>
      </c>
      <c r="L24" s="148">
        <v>19.559999999999999</v>
      </c>
      <c r="M24" s="52">
        <f>MAX($G$21:$L$21)</f>
        <v>31.15</v>
      </c>
      <c r="N24" s="36" t="str">
        <f>IF(ISBLANK(M24),"",IF(M24&gt;=45,"I A",IF(M24&gt;=37,"II A",IF(M24&gt;=31,"III A",IF(M24&gt;=26,"I JA",IF(M24&gt;=22,"II JA",IF(M24&gt;=19,"III JA")))))))</f>
        <v>III A</v>
      </c>
      <c r="O24" s="38" t="s">
        <v>139</v>
      </c>
    </row>
    <row r="25" spans="1:15" ht="14.25" customHeight="1" x14ac:dyDescent="0.3">
      <c r="A25" s="147">
        <v>5</v>
      </c>
      <c r="B25" s="74" t="s">
        <v>389</v>
      </c>
      <c r="C25" s="75" t="s">
        <v>430</v>
      </c>
      <c r="D25" s="36" t="s">
        <v>431</v>
      </c>
      <c r="E25" s="36" t="s">
        <v>22</v>
      </c>
      <c r="F25" s="36" t="s">
        <v>23</v>
      </c>
      <c r="G25" s="36" t="s">
        <v>453</v>
      </c>
      <c r="H25" s="148">
        <v>10.7</v>
      </c>
      <c r="I25" s="36" t="s">
        <v>453</v>
      </c>
      <c r="J25" s="148">
        <v>12.77</v>
      </c>
      <c r="K25" s="36" t="s">
        <v>453</v>
      </c>
      <c r="L25" s="148">
        <v>13.45</v>
      </c>
      <c r="M25" s="52">
        <f>MAX($G$21:$L$21)</f>
        <v>31.15</v>
      </c>
      <c r="N25" s="149"/>
      <c r="O25" s="38" t="s">
        <v>139</v>
      </c>
    </row>
    <row r="26" spans="1:15" ht="14.25" customHeight="1" x14ac:dyDescent="0.3">
      <c r="A26" s="76"/>
      <c r="B26" s="74" t="s">
        <v>52</v>
      </c>
      <c r="C26" s="75" t="s">
        <v>53</v>
      </c>
      <c r="D26" s="35">
        <v>40521</v>
      </c>
      <c r="E26" s="36" t="s">
        <v>22</v>
      </c>
      <c r="F26" s="36" t="s">
        <v>23</v>
      </c>
      <c r="G26" s="76"/>
      <c r="H26" s="148"/>
      <c r="I26" s="148"/>
      <c r="J26" s="148"/>
      <c r="K26" s="148"/>
      <c r="L26" s="148"/>
      <c r="M26" s="37" t="s">
        <v>33</v>
      </c>
      <c r="N26" s="149"/>
      <c r="O26" s="38" t="s">
        <v>26</v>
      </c>
    </row>
    <row r="27" spans="1:15" ht="14.25" customHeight="1" x14ac:dyDescent="0.3">
      <c r="A27" s="76"/>
      <c r="B27" s="74" t="s">
        <v>20</v>
      </c>
      <c r="C27" s="75" t="s">
        <v>21</v>
      </c>
      <c r="D27" s="35">
        <v>40318</v>
      </c>
      <c r="E27" s="36" t="s">
        <v>22</v>
      </c>
      <c r="F27" s="36" t="s">
        <v>23</v>
      </c>
      <c r="G27" s="76"/>
      <c r="H27" s="148"/>
      <c r="I27" s="148"/>
      <c r="J27" s="148"/>
      <c r="K27" s="148"/>
      <c r="L27" s="148"/>
      <c r="M27" s="37" t="s">
        <v>33</v>
      </c>
      <c r="N27" s="149"/>
      <c r="O27" s="38" t="s">
        <v>26</v>
      </c>
    </row>
    <row r="28" spans="1:15" ht="14.25" customHeight="1" x14ac:dyDescent="0.3">
      <c r="A28" s="76"/>
      <c r="B28" s="74" t="s">
        <v>113</v>
      </c>
      <c r="C28" s="75" t="s">
        <v>526</v>
      </c>
      <c r="D28" s="36" t="s">
        <v>527</v>
      </c>
      <c r="E28" s="36" t="s">
        <v>22</v>
      </c>
      <c r="F28" s="36" t="s">
        <v>23</v>
      </c>
      <c r="G28" s="76"/>
      <c r="H28" s="148"/>
      <c r="I28" s="148"/>
      <c r="J28" s="148"/>
      <c r="K28" s="148"/>
      <c r="L28" s="148"/>
      <c r="M28" s="37" t="s">
        <v>33</v>
      </c>
      <c r="N28" s="149"/>
      <c r="O28" s="38" t="s">
        <v>139</v>
      </c>
    </row>
    <row r="29" spans="1:15" ht="14.25" customHeight="1" x14ac:dyDescent="0.3">
      <c r="A29" s="40"/>
      <c r="B29" s="40"/>
      <c r="C29" s="40"/>
      <c r="D29" s="40"/>
      <c r="E29" s="64"/>
      <c r="F29" s="64"/>
      <c r="G29" s="40"/>
      <c r="H29" s="40"/>
      <c r="I29" s="40"/>
      <c r="J29" s="40"/>
      <c r="K29" s="40"/>
      <c r="L29" s="40"/>
      <c r="M29" s="40"/>
      <c r="N29" s="40"/>
      <c r="O29" s="40"/>
    </row>
  </sheetData>
  <mergeCells count="3">
    <mergeCell ref="G6:L6"/>
    <mergeCell ref="G12:L12"/>
    <mergeCell ref="G19:L19"/>
  </mergeCells>
  <pageMargins left="0.25" right="0.25" top="0.75" bottom="0.75" header="0" footer="0"/>
  <pageSetup orientation="landscape"/>
  <headerFooter>
    <oddFooter>&amp;C&amp;"Helvetica Neue,Regular"&amp;12&amp;K000000&amp;P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workbookViewId="0">
      <selection activeCell="A14" sqref="A14:O14"/>
    </sheetView>
  </sheetViews>
  <sheetFormatPr defaultColWidth="14.44140625" defaultRowHeight="15" customHeight="1" x14ac:dyDescent="0.3"/>
  <cols>
    <col min="1" max="1" width="5.44140625" style="161" customWidth="1"/>
    <col min="2" max="2" width="11.33203125" style="161" customWidth="1"/>
    <col min="3" max="3" width="11.44140625" style="161" customWidth="1"/>
    <col min="4" max="4" width="10.33203125" style="161" customWidth="1"/>
    <col min="5" max="5" width="8.88671875" style="161" customWidth="1"/>
    <col min="6" max="6" width="12.33203125" style="161" customWidth="1"/>
    <col min="7" max="14" width="7.21875" style="161" customWidth="1"/>
    <col min="15" max="15" width="12" style="161" customWidth="1"/>
    <col min="16" max="16" width="14.44140625" style="161" customWidth="1"/>
    <col min="17" max="16384" width="14.44140625" style="161"/>
  </cols>
  <sheetData>
    <row r="1" spans="1:15" ht="14.25" customHeight="1" x14ac:dyDescent="0.3">
      <c r="A1" s="23" t="s">
        <v>8</v>
      </c>
      <c r="B1" s="24"/>
      <c r="C1" s="25"/>
      <c r="D1" s="90"/>
      <c r="E1" s="62"/>
      <c r="F1" s="62"/>
      <c r="G1" s="6"/>
      <c r="H1" s="6"/>
      <c r="I1" s="6"/>
      <c r="J1" s="6"/>
      <c r="K1" s="6"/>
      <c r="L1" s="6"/>
      <c r="M1" s="6"/>
      <c r="N1" s="6"/>
      <c r="O1" s="6"/>
    </row>
    <row r="2" spans="1:15" ht="14.25" customHeight="1" x14ac:dyDescent="0.3">
      <c r="A2" s="23" t="s">
        <v>9</v>
      </c>
      <c r="B2" s="24"/>
      <c r="C2" s="25"/>
      <c r="D2" s="90"/>
      <c r="E2" s="62"/>
      <c r="F2" s="62"/>
      <c r="G2" s="6"/>
      <c r="H2" s="6"/>
      <c r="I2" s="6"/>
      <c r="J2" s="6"/>
      <c r="K2" s="6"/>
      <c r="L2" s="6"/>
      <c r="M2" s="6"/>
      <c r="N2" s="6"/>
      <c r="O2" s="6"/>
    </row>
    <row r="3" spans="1:15" ht="14.25" customHeight="1" x14ac:dyDescent="0.3">
      <c r="A3" s="6"/>
      <c r="B3" s="6"/>
      <c r="C3" s="6"/>
      <c r="D3" s="6"/>
      <c r="E3" s="62"/>
      <c r="F3" s="62"/>
      <c r="G3" s="6"/>
      <c r="H3" s="6"/>
      <c r="I3" s="6"/>
      <c r="J3" s="6"/>
      <c r="K3" s="6"/>
      <c r="L3" s="6"/>
      <c r="M3" s="6"/>
      <c r="N3" s="6"/>
      <c r="O3" s="6"/>
    </row>
    <row r="4" spans="1:15" ht="14.25" customHeight="1" x14ac:dyDescent="0.3">
      <c r="A4" s="6"/>
      <c r="B4" s="6"/>
      <c r="C4" s="6"/>
      <c r="D4" s="6"/>
      <c r="E4" s="62"/>
      <c r="F4" s="62"/>
      <c r="G4" s="6"/>
      <c r="H4" s="6"/>
      <c r="I4" s="6"/>
      <c r="J4" s="6"/>
      <c r="K4" s="6"/>
      <c r="L4" s="6"/>
      <c r="M4" s="6"/>
      <c r="N4" s="6"/>
      <c r="O4" s="6"/>
    </row>
    <row r="5" spans="1:15" ht="18" customHeight="1" thickBot="1" x14ac:dyDescent="0.35">
      <c r="A5" s="133"/>
      <c r="B5" s="28" t="s">
        <v>528</v>
      </c>
      <c r="C5" s="27"/>
      <c r="D5" s="133"/>
      <c r="E5" s="154"/>
      <c r="F5" s="155"/>
      <c r="G5" s="136"/>
      <c r="H5" s="137"/>
      <c r="I5" s="137"/>
      <c r="J5" s="137"/>
      <c r="K5" s="137"/>
      <c r="L5" s="137"/>
      <c r="M5" s="133"/>
      <c r="N5" s="133"/>
      <c r="O5" s="138"/>
    </row>
    <row r="6" spans="1:15" ht="14.25" customHeight="1" thickBot="1" x14ac:dyDescent="0.35">
      <c r="A6" s="238"/>
      <c r="B6" s="238"/>
      <c r="C6" s="238"/>
      <c r="D6" s="238"/>
      <c r="E6" s="239"/>
      <c r="F6" s="240"/>
      <c r="G6" s="241" t="s">
        <v>410</v>
      </c>
      <c r="H6" s="242"/>
      <c r="I6" s="242"/>
      <c r="J6" s="242"/>
      <c r="K6" s="242"/>
      <c r="L6" s="243"/>
      <c r="M6" s="244"/>
      <c r="N6" s="245"/>
      <c r="O6" s="238"/>
    </row>
    <row r="7" spans="1:15" ht="14.25" customHeight="1" thickBot="1" x14ac:dyDescent="0.35">
      <c r="A7" s="248" t="s">
        <v>11</v>
      </c>
      <c r="B7" s="249" t="s">
        <v>12</v>
      </c>
      <c r="C7" s="249" t="s">
        <v>13</v>
      </c>
      <c r="D7" s="249" t="s">
        <v>14</v>
      </c>
      <c r="E7" s="249" t="s">
        <v>15</v>
      </c>
      <c r="F7" s="249" t="s">
        <v>16</v>
      </c>
      <c r="G7" s="250">
        <v>1</v>
      </c>
      <c r="H7" s="250">
        <v>2</v>
      </c>
      <c r="I7" s="250">
        <v>3</v>
      </c>
      <c r="J7" s="250">
        <v>4</v>
      </c>
      <c r="K7" s="250">
        <v>5</v>
      </c>
      <c r="L7" s="250">
        <v>6</v>
      </c>
      <c r="M7" s="249" t="s">
        <v>372</v>
      </c>
      <c r="N7" s="249" t="s">
        <v>18</v>
      </c>
      <c r="O7" s="251" t="s">
        <v>19</v>
      </c>
    </row>
    <row r="8" spans="1:15" ht="14.25" customHeight="1" x14ac:dyDescent="0.3">
      <c r="A8" s="246">
        <v>1</v>
      </c>
      <c r="B8" s="216" t="s">
        <v>184</v>
      </c>
      <c r="C8" s="217" t="s">
        <v>185</v>
      </c>
      <c r="D8" s="172" t="s">
        <v>186</v>
      </c>
      <c r="E8" s="172" t="s">
        <v>22</v>
      </c>
      <c r="F8" s="172" t="s">
        <v>23</v>
      </c>
      <c r="G8" s="172" t="s">
        <v>453</v>
      </c>
      <c r="H8" s="247">
        <v>31.85</v>
      </c>
      <c r="I8" s="247">
        <v>33.57</v>
      </c>
      <c r="J8" s="247">
        <v>37.869999999999997</v>
      </c>
      <c r="K8" s="247">
        <v>41.7</v>
      </c>
      <c r="L8" s="247">
        <v>38.369999999999997</v>
      </c>
      <c r="M8" s="185">
        <f>MAX($G$8:$L$8)</f>
        <v>41.7</v>
      </c>
      <c r="N8" s="172" t="s">
        <v>174</v>
      </c>
      <c r="O8" s="174" t="s">
        <v>139</v>
      </c>
    </row>
    <row r="9" spans="1:15" ht="14.25" customHeight="1" x14ac:dyDescent="0.3">
      <c r="A9" s="147">
        <v>2</v>
      </c>
      <c r="B9" s="74" t="s">
        <v>529</v>
      </c>
      <c r="C9" s="75" t="s">
        <v>530</v>
      </c>
      <c r="D9" s="36" t="s">
        <v>531</v>
      </c>
      <c r="E9" s="36" t="s">
        <v>22</v>
      </c>
      <c r="F9" s="36" t="s">
        <v>23</v>
      </c>
      <c r="G9" s="36" t="s">
        <v>453</v>
      </c>
      <c r="H9" s="148">
        <v>23.33</v>
      </c>
      <c r="I9" s="148">
        <v>20.440000000000001</v>
      </c>
      <c r="J9" s="36" t="s">
        <v>453</v>
      </c>
      <c r="K9" s="36" t="s">
        <v>453</v>
      </c>
      <c r="L9" s="148">
        <v>24.18</v>
      </c>
      <c r="M9" s="52">
        <f>MAX($G$8:$L$8)</f>
        <v>41.7</v>
      </c>
      <c r="N9" s="149"/>
      <c r="O9" s="38" t="s">
        <v>139</v>
      </c>
    </row>
    <row r="10" spans="1:15" ht="14.25" customHeight="1" x14ac:dyDescent="0.3">
      <c r="A10" s="147">
        <v>3</v>
      </c>
      <c r="B10" s="74" t="s">
        <v>445</v>
      </c>
      <c r="C10" s="75" t="s">
        <v>446</v>
      </c>
      <c r="D10" s="36" t="s">
        <v>447</v>
      </c>
      <c r="E10" s="36" t="s">
        <v>22</v>
      </c>
      <c r="F10" s="36" t="s">
        <v>23</v>
      </c>
      <c r="G10" s="36" t="s">
        <v>453</v>
      </c>
      <c r="H10" s="36" t="s">
        <v>453</v>
      </c>
      <c r="I10" s="36" t="s">
        <v>453</v>
      </c>
      <c r="J10" s="148">
        <v>18.18</v>
      </c>
      <c r="K10" s="36" t="s">
        <v>453</v>
      </c>
      <c r="L10" s="148">
        <v>18.61</v>
      </c>
      <c r="M10" s="52">
        <f>MAX($G$8:$L$8)</f>
        <v>41.7</v>
      </c>
      <c r="N10" s="149"/>
      <c r="O10" s="38" t="s">
        <v>139</v>
      </c>
    </row>
    <row r="11" spans="1:15" ht="14.25" customHeight="1" x14ac:dyDescent="0.3">
      <c r="A11" s="40"/>
      <c r="B11" s="40"/>
      <c r="C11" s="40"/>
      <c r="D11" s="40"/>
      <c r="E11" s="64"/>
      <c r="F11" s="64"/>
      <c r="G11" s="40"/>
      <c r="H11" s="40"/>
      <c r="I11" s="40"/>
      <c r="J11" s="40"/>
      <c r="K11" s="40"/>
      <c r="L11" s="40"/>
      <c r="M11" s="40"/>
      <c r="N11" s="40"/>
      <c r="O11" s="40"/>
    </row>
    <row r="12" spans="1:15" ht="16.5" customHeight="1" thickBot="1" x14ac:dyDescent="0.35">
      <c r="A12" s="133"/>
      <c r="B12" s="28" t="s">
        <v>532</v>
      </c>
      <c r="C12" s="27"/>
      <c r="D12" s="133"/>
      <c r="E12" s="154"/>
      <c r="F12" s="155"/>
      <c r="G12" s="136"/>
      <c r="H12" s="137"/>
      <c r="I12" s="137"/>
      <c r="J12" s="137"/>
      <c r="K12" s="137"/>
      <c r="L12" s="137"/>
      <c r="M12" s="133"/>
      <c r="N12" s="133"/>
      <c r="O12" s="138"/>
    </row>
    <row r="13" spans="1:15" ht="14.25" customHeight="1" thickBot="1" x14ac:dyDescent="0.35">
      <c r="A13" s="238"/>
      <c r="B13" s="238"/>
      <c r="C13" s="238"/>
      <c r="D13" s="238"/>
      <c r="E13" s="239"/>
      <c r="F13" s="240"/>
      <c r="G13" s="241" t="s">
        <v>410</v>
      </c>
      <c r="H13" s="242"/>
      <c r="I13" s="242"/>
      <c r="J13" s="242"/>
      <c r="K13" s="242"/>
      <c r="L13" s="243"/>
      <c r="M13" s="244"/>
      <c r="N13" s="245"/>
      <c r="O13" s="238"/>
    </row>
    <row r="14" spans="1:15" ht="14.25" customHeight="1" thickBot="1" x14ac:dyDescent="0.35">
      <c r="A14" s="248" t="s">
        <v>11</v>
      </c>
      <c r="B14" s="249" t="s">
        <v>12</v>
      </c>
      <c r="C14" s="249" t="s">
        <v>13</v>
      </c>
      <c r="D14" s="249" t="s">
        <v>14</v>
      </c>
      <c r="E14" s="249" t="s">
        <v>15</v>
      </c>
      <c r="F14" s="249" t="s">
        <v>16</v>
      </c>
      <c r="G14" s="250">
        <v>1</v>
      </c>
      <c r="H14" s="250">
        <v>2</v>
      </c>
      <c r="I14" s="250">
        <v>3</v>
      </c>
      <c r="J14" s="250">
        <v>4</v>
      </c>
      <c r="K14" s="250">
        <v>5</v>
      </c>
      <c r="L14" s="250">
        <v>6</v>
      </c>
      <c r="M14" s="249" t="s">
        <v>372</v>
      </c>
      <c r="N14" s="249" t="s">
        <v>18</v>
      </c>
      <c r="O14" s="251" t="s">
        <v>19</v>
      </c>
    </row>
    <row r="15" spans="1:15" ht="14.25" customHeight="1" x14ac:dyDescent="0.3">
      <c r="A15" s="172" t="s">
        <v>40</v>
      </c>
      <c r="B15" s="169" t="s">
        <v>533</v>
      </c>
      <c r="C15" s="170" t="s">
        <v>534</v>
      </c>
      <c r="D15" s="183">
        <v>22116</v>
      </c>
      <c r="E15" s="172" t="s">
        <v>22</v>
      </c>
      <c r="F15" s="172" t="s">
        <v>221</v>
      </c>
      <c r="G15" s="252">
        <v>29.8</v>
      </c>
      <c r="H15" s="247">
        <v>31.52</v>
      </c>
      <c r="I15" s="247">
        <v>30.32</v>
      </c>
      <c r="J15" s="247">
        <v>28.62</v>
      </c>
      <c r="K15" s="172" t="s">
        <v>428</v>
      </c>
      <c r="L15" s="172" t="s">
        <v>428</v>
      </c>
      <c r="M15" s="185">
        <f>MAX($G$15:$L$15)</f>
        <v>31.52</v>
      </c>
      <c r="N15" s="252"/>
      <c r="O15" s="184"/>
    </row>
    <row r="16" spans="1:15" ht="14.25" customHeight="1" x14ac:dyDescent="0.3">
      <c r="A16" s="36" t="s">
        <v>40</v>
      </c>
      <c r="B16" s="33" t="s">
        <v>535</v>
      </c>
      <c r="C16" s="34" t="s">
        <v>536</v>
      </c>
      <c r="D16" s="36" t="s">
        <v>537</v>
      </c>
      <c r="E16" s="36" t="s">
        <v>22</v>
      </c>
      <c r="F16" s="36" t="s">
        <v>221</v>
      </c>
      <c r="G16" s="147">
        <v>26.06</v>
      </c>
      <c r="H16" s="148">
        <v>26.52</v>
      </c>
      <c r="I16" s="148">
        <v>26.33</v>
      </c>
      <c r="J16" s="36" t="s">
        <v>453</v>
      </c>
      <c r="K16" s="36" t="s">
        <v>428</v>
      </c>
      <c r="L16" s="36" t="s">
        <v>428</v>
      </c>
      <c r="M16" s="52">
        <f>MAX($G$15:$L$15)</f>
        <v>31.52</v>
      </c>
      <c r="N16" s="149"/>
      <c r="O16" s="39"/>
    </row>
    <row r="17" spans="1:15" ht="14.25" customHeight="1" x14ac:dyDescent="0.3">
      <c r="A17" s="40"/>
      <c r="B17" s="40"/>
      <c r="C17" s="40"/>
      <c r="D17" s="40"/>
      <c r="E17" s="64"/>
      <c r="F17" s="64"/>
      <c r="G17" s="40"/>
      <c r="H17" s="40"/>
      <c r="I17" s="40"/>
      <c r="J17" s="40"/>
      <c r="K17" s="40"/>
      <c r="L17" s="40"/>
      <c r="M17" s="40"/>
      <c r="N17" s="40"/>
      <c r="O17" s="40"/>
    </row>
  </sheetData>
  <mergeCells count="2">
    <mergeCell ref="G6:L6"/>
    <mergeCell ref="G13:L13"/>
  </mergeCells>
  <pageMargins left="0.25" right="0.25" top="0.75" bottom="0.75" header="0" footer="0"/>
  <pageSetup orientation="landscape"/>
  <headerFooter>
    <oddFooter>&amp;C&amp;"Helvetica Neue,Regular"&amp;12&amp;K000000&amp;P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showGridLines="0" workbookViewId="0">
      <selection activeCell="A7" sqref="A7:O7"/>
    </sheetView>
  </sheetViews>
  <sheetFormatPr defaultColWidth="14.44140625" defaultRowHeight="15" customHeight="1" x14ac:dyDescent="0.3"/>
  <cols>
    <col min="1" max="1" width="5.44140625" style="162" customWidth="1"/>
    <col min="2" max="2" width="11.33203125" style="162" customWidth="1"/>
    <col min="3" max="3" width="12.44140625" style="162" customWidth="1"/>
    <col min="4" max="4" width="10.33203125" style="162" customWidth="1"/>
    <col min="5" max="5" width="8.88671875" style="162" customWidth="1"/>
    <col min="6" max="6" width="12.33203125" style="162" customWidth="1"/>
    <col min="7" max="14" width="7.21875" style="162" customWidth="1"/>
    <col min="15" max="15" width="11.44140625" style="162" customWidth="1"/>
    <col min="16" max="16" width="14.44140625" style="162" customWidth="1"/>
    <col min="17" max="16384" width="14.44140625" style="162"/>
  </cols>
  <sheetData>
    <row r="1" spans="1:15" ht="14.25" customHeight="1" x14ac:dyDescent="0.3">
      <c r="A1" s="23" t="s">
        <v>8</v>
      </c>
      <c r="B1" s="24"/>
      <c r="C1" s="25"/>
      <c r="D1" s="90"/>
      <c r="E1" s="62"/>
      <c r="F1" s="62"/>
      <c r="G1" s="6"/>
      <c r="H1" s="6"/>
      <c r="I1" s="6"/>
      <c r="J1" s="6"/>
      <c r="K1" s="6"/>
      <c r="L1" s="6"/>
      <c r="M1" s="6"/>
      <c r="N1" s="6"/>
      <c r="O1" s="6"/>
    </row>
    <row r="2" spans="1:15" ht="14.25" customHeight="1" x14ac:dyDescent="0.3">
      <c r="A2" s="23" t="s">
        <v>9</v>
      </c>
      <c r="B2" s="24"/>
      <c r="C2" s="25"/>
      <c r="D2" s="90"/>
      <c r="E2" s="62"/>
      <c r="F2" s="62"/>
      <c r="G2" s="6"/>
      <c r="H2" s="6"/>
      <c r="I2" s="6"/>
      <c r="J2" s="6"/>
      <c r="K2" s="6"/>
      <c r="L2" s="6"/>
      <c r="M2" s="6"/>
      <c r="N2" s="6"/>
      <c r="O2" s="6"/>
    </row>
    <row r="3" spans="1:15" ht="14.25" customHeight="1" x14ac:dyDescent="0.3">
      <c r="A3" s="6"/>
      <c r="B3" s="6"/>
      <c r="C3" s="6"/>
      <c r="D3" s="6"/>
      <c r="E3" s="62"/>
      <c r="F3" s="62"/>
      <c r="G3" s="6"/>
      <c r="H3" s="6"/>
      <c r="I3" s="6"/>
      <c r="J3" s="6"/>
      <c r="K3" s="6"/>
      <c r="L3" s="6"/>
      <c r="M3" s="6"/>
      <c r="N3" s="6"/>
      <c r="O3" s="6"/>
    </row>
    <row r="4" spans="1:15" ht="14.25" customHeight="1" x14ac:dyDescent="0.3">
      <c r="A4" s="6"/>
      <c r="B4" s="6"/>
      <c r="C4" s="6"/>
      <c r="D4" s="6"/>
      <c r="E4" s="62"/>
      <c r="F4" s="62"/>
      <c r="G4" s="6"/>
      <c r="H4" s="6"/>
      <c r="I4" s="6"/>
      <c r="J4" s="6"/>
      <c r="K4" s="6"/>
      <c r="L4" s="6"/>
      <c r="M4" s="6"/>
      <c r="N4" s="6"/>
      <c r="O4" s="6"/>
    </row>
    <row r="5" spans="1:15" ht="17.25" customHeight="1" thickBot="1" x14ac:dyDescent="0.35">
      <c r="A5" s="133"/>
      <c r="B5" s="28" t="s">
        <v>538</v>
      </c>
      <c r="C5" s="27"/>
      <c r="D5" s="133"/>
      <c r="E5" s="154"/>
      <c r="F5" s="155"/>
      <c r="G5" s="136"/>
      <c r="H5" s="137"/>
      <c r="I5" s="137"/>
      <c r="J5" s="137"/>
      <c r="K5" s="137"/>
      <c r="L5" s="137"/>
      <c r="M5" s="133"/>
      <c r="N5" s="133"/>
      <c r="O5" s="138"/>
    </row>
    <row r="6" spans="1:15" ht="14.25" customHeight="1" thickBot="1" x14ac:dyDescent="0.35">
      <c r="A6" s="238"/>
      <c r="B6" s="238"/>
      <c r="C6" s="238"/>
      <c r="D6" s="238"/>
      <c r="E6" s="239"/>
      <c r="F6" s="240"/>
      <c r="G6" s="241" t="s">
        <v>410</v>
      </c>
      <c r="H6" s="242"/>
      <c r="I6" s="242"/>
      <c r="J6" s="242"/>
      <c r="K6" s="242"/>
      <c r="L6" s="243"/>
      <c r="M6" s="244"/>
      <c r="N6" s="245"/>
      <c r="O6" s="238"/>
    </row>
    <row r="7" spans="1:15" ht="14.25" customHeight="1" thickBot="1" x14ac:dyDescent="0.35">
      <c r="A7" s="248" t="s">
        <v>11</v>
      </c>
      <c r="B7" s="249" t="s">
        <v>12</v>
      </c>
      <c r="C7" s="249" t="s">
        <v>13</v>
      </c>
      <c r="D7" s="249" t="s">
        <v>14</v>
      </c>
      <c r="E7" s="249" t="s">
        <v>15</v>
      </c>
      <c r="F7" s="249" t="s">
        <v>16</v>
      </c>
      <c r="G7" s="250">
        <v>1</v>
      </c>
      <c r="H7" s="250">
        <v>2</v>
      </c>
      <c r="I7" s="250">
        <v>3</v>
      </c>
      <c r="J7" s="250">
        <v>4</v>
      </c>
      <c r="K7" s="250">
        <v>5</v>
      </c>
      <c r="L7" s="250">
        <v>6</v>
      </c>
      <c r="M7" s="249" t="s">
        <v>372</v>
      </c>
      <c r="N7" s="249" t="s">
        <v>18</v>
      </c>
      <c r="O7" s="251" t="s">
        <v>19</v>
      </c>
    </row>
    <row r="8" spans="1:15" ht="14.25" customHeight="1" x14ac:dyDescent="0.3">
      <c r="A8" s="246">
        <v>1</v>
      </c>
      <c r="B8" s="169" t="s">
        <v>490</v>
      </c>
      <c r="C8" s="170" t="s">
        <v>491</v>
      </c>
      <c r="D8" s="183">
        <v>24125</v>
      </c>
      <c r="E8" s="172" t="s">
        <v>22</v>
      </c>
      <c r="F8" s="172" t="s">
        <v>221</v>
      </c>
      <c r="G8" s="172" t="s">
        <v>453</v>
      </c>
      <c r="H8" s="172" t="s">
        <v>453</v>
      </c>
      <c r="I8" s="247">
        <v>44.15</v>
      </c>
      <c r="J8" s="247">
        <v>44.96</v>
      </c>
      <c r="K8" s="247">
        <v>47.41</v>
      </c>
      <c r="L8" s="172" t="s">
        <v>453</v>
      </c>
      <c r="M8" s="185">
        <f>MAX($G$8:$L$8)</f>
        <v>47.41</v>
      </c>
      <c r="N8" s="172" t="s">
        <v>62</v>
      </c>
      <c r="O8" s="184"/>
    </row>
    <row r="9" spans="1:15" ht="14.25" customHeight="1" x14ac:dyDescent="0.3">
      <c r="A9" s="147">
        <v>2</v>
      </c>
      <c r="B9" s="74" t="s">
        <v>539</v>
      </c>
      <c r="C9" s="75" t="s">
        <v>540</v>
      </c>
      <c r="D9" s="36" t="s">
        <v>541</v>
      </c>
      <c r="E9" s="36" t="s">
        <v>22</v>
      </c>
      <c r="F9" s="36" t="s">
        <v>23</v>
      </c>
      <c r="G9" s="36" t="s">
        <v>453</v>
      </c>
      <c r="H9" s="148">
        <v>38.619999999999997</v>
      </c>
      <c r="I9" s="148">
        <v>38.1</v>
      </c>
      <c r="J9" s="36" t="s">
        <v>453</v>
      </c>
      <c r="K9" s="148">
        <v>40.1</v>
      </c>
      <c r="L9" s="148">
        <v>39.1</v>
      </c>
      <c r="M9" s="52">
        <f>MAX($G$8:$L$8)</f>
        <v>47.41</v>
      </c>
      <c r="N9" s="36" t="s">
        <v>174</v>
      </c>
      <c r="O9" s="38" t="s">
        <v>139</v>
      </c>
    </row>
    <row r="10" spans="1:15" ht="14.25" customHeight="1" x14ac:dyDescent="0.3">
      <c r="A10" s="40"/>
      <c r="B10" s="40"/>
      <c r="C10" s="40"/>
      <c r="D10" s="40"/>
      <c r="E10" s="64"/>
      <c r="F10" s="64"/>
      <c r="G10" s="40"/>
      <c r="H10" s="40"/>
      <c r="I10" s="40"/>
      <c r="J10" s="40"/>
      <c r="K10" s="40"/>
      <c r="L10" s="40"/>
      <c r="M10" s="40"/>
      <c r="N10" s="40"/>
      <c r="O10" s="40"/>
    </row>
  </sheetData>
  <mergeCells count="1">
    <mergeCell ref="G6:L6"/>
  </mergeCells>
  <pageMargins left="0.25" right="0.25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showGridLines="0" workbookViewId="0">
      <selection activeCell="A18" sqref="A18:I18"/>
    </sheetView>
  </sheetViews>
  <sheetFormatPr defaultColWidth="14.44140625" defaultRowHeight="15" customHeight="1" x14ac:dyDescent="0.3"/>
  <cols>
    <col min="1" max="1" width="5.33203125" style="43" customWidth="1"/>
    <col min="2" max="2" width="10.44140625" style="43" customWidth="1"/>
    <col min="3" max="3" width="12.6640625" style="43" customWidth="1"/>
    <col min="4" max="4" width="10.33203125" style="43" customWidth="1"/>
    <col min="5" max="5" width="8.6640625" style="43" customWidth="1"/>
    <col min="6" max="6" width="9.88671875" style="43" customWidth="1"/>
    <col min="7" max="7" width="9" style="43" customWidth="1"/>
    <col min="8" max="8" width="8" style="43" customWidth="1"/>
    <col min="9" max="9" width="17.21875" style="43" customWidth="1"/>
    <col min="10" max="10" width="14.44140625" style="43" customWidth="1"/>
    <col min="11" max="16384" width="14.44140625" style="43"/>
  </cols>
  <sheetData>
    <row r="1" spans="1:9" ht="14.25" customHeight="1" x14ac:dyDescent="0.3">
      <c r="A1" s="23" t="s">
        <v>8</v>
      </c>
      <c r="B1" s="24"/>
      <c r="C1" s="25"/>
      <c r="D1" s="6"/>
      <c r="E1" s="6"/>
      <c r="F1" s="6"/>
      <c r="G1" s="26"/>
      <c r="H1" s="26"/>
      <c r="I1" s="6"/>
    </row>
    <row r="2" spans="1:9" ht="14.25" customHeight="1" x14ac:dyDescent="0.3">
      <c r="A2" s="23" t="s">
        <v>9</v>
      </c>
      <c r="B2" s="44"/>
      <c r="C2" s="6"/>
      <c r="D2" s="6"/>
      <c r="E2" s="6"/>
      <c r="F2" s="6"/>
      <c r="G2" s="26"/>
      <c r="H2" s="26"/>
      <c r="I2" s="6"/>
    </row>
    <row r="3" spans="1:9" ht="14.25" customHeight="1" x14ac:dyDescent="0.35">
      <c r="A3" s="6"/>
      <c r="B3" s="45"/>
      <c r="C3" s="46"/>
      <c r="D3" s="46"/>
      <c r="E3" s="46"/>
      <c r="F3" s="6"/>
      <c r="G3" s="26"/>
      <c r="H3" s="26"/>
      <c r="I3" s="6"/>
    </row>
    <row r="4" spans="1:9" ht="19.5" customHeight="1" x14ac:dyDescent="0.35">
      <c r="A4" s="6"/>
      <c r="B4" s="47" t="s">
        <v>36</v>
      </c>
      <c r="C4" s="46"/>
      <c r="D4" s="46"/>
      <c r="E4" s="46"/>
      <c r="F4" s="6"/>
      <c r="G4" s="26"/>
      <c r="H4" s="26"/>
      <c r="I4" s="6"/>
    </row>
    <row r="5" spans="1:9" ht="14.25" customHeight="1" thickBot="1" x14ac:dyDescent="0.35">
      <c r="A5" s="175"/>
      <c r="B5" s="181"/>
      <c r="C5" s="182"/>
      <c r="D5" s="175"/>
      <c r="E5" s="175"/>
      <c r="F5" s="175"/>
      <c r="G5" s="177"/>
      <c r="H5" s="177"/>
      <c r="I5" s="175"/>
    </row>
    <row r="6" spans="1:9" ht="14.25" customHeight="1" thickBot="1" x14ac:dyDescent="0.35">
      <c r="A6" s="186" t="s">
        <v>11</v>
      </c>
      <c r="B6" s="187" t="s">
        <v>12</v>
      </c>
      <c r="C6" s="187" t="s">
        <v>13</v>
      </c>
      <c r="D6" s="187" t="s">
        <v>14</v>
      </c>
      <c r="E6" s="187" t="s">
        <v>15</v>
      </c>
      <c r="F6" s="187" t="s">
        <v>16</v>
      </c>
      <c r="G6" s="187" t="s">
        <v>17</v>
      </c>
      <c r="H6" s="187" t="s">
        <v>18</v>
      </c>
      <c r="I6" s="188" t="s">
        <v>19</v>
      </c>
    </row>
    <row r="7" spans="1:9" ht="14.25" customHeight="1" x14ac:dyDescent="0.3">
      <c r="A7" s="168">
        <v>1</v>
      </c>
      <c r="B7" s="169" t="s">
        <v>37</v>
      </c>
      <c r="C7" s="170" t="s">
        <v>38</v>
      </c>
      <c r="D7" s="183">
        <v>35368</v>
      </c>
      <c r="E7" s="172" t="s">
        <v>22</v>
      </c>
      <c r="F7" s="184"/>
      <c r="G7" s="185">
        <v>20.62</v>
      </c>
      <c r="H7" s="172"/>
      <c r="I7" s="184"/>
    </row>
    <row r="8" spans="1:9" ht="14.25" customHeight="1" x14ac:dyDescent="0.3">
      <c r="A8" s="40"/>
      <c r="B8" s="41"/>
      <c r="C8" s="40"/>
      <c r="D8" s="40"/>
      <c r="E8" s="40"/>
      <c r="F8" s="40"/>
      <c r="G8" s="42"/>
      <c r="H8" s="42"/>
      <c r="I8" s="40"/>
    </row>
    <row r="9" spans="1:9" ht="14.25" customHeight="1" x14ac:dyDescent="0.3">
      <c r="A9" s="6"/>
      <c r="B9" s="44"/>
      <c r="C9" s="6"/>
      <c r="D9" s="6"/>
      <c r="E9" s="6"/>
      <c r="F9" s="6"/>
      <c r="G9" s="26"/>
      <c r="H9" s="26"/>
      <c r="I9" s="6"/>
    </row>
    <row r="10" spans="1:9" ht="18.75" customHeight="1" x14ac:dyDescent="0.35">
      <c r="A10" s="6"/>
      <c r="B10" s="47" t="s">
        <v>39</v>
      </c>
      <c r="C10" s="46"/>
      <c r="D10" s="46"/>
      <c r="E10" s="46"/>
      <c r="F10" s="6"/>
      <c r="G10" s="26"/>
      <c r="H10" s="26"/>
      <c r="I10" s="6"/>
    </row>
    <row r="11" spans="1:9" ht="14.25" customHeight="1" x14ac:dyDescent="0.3">
      <c r="A11" s="29"/>
      <c r="B11" s="48"/>
      <c r="C11" s="49"/>
      <c r="D11" s="29"/>
      <c r="E11" s="29"/>
      <c r="F11" s="29"/>
      <c r="G11" s="30"/>
      <c r="H11" s="30"/>
      <c r="I11" s="29"/>
    </row>
    <row r="12" spans="1:9" ht="14.25" customHeight="1" x14ac:dyDescent="0.3">
      <c r="A12" s="31" t="s">
        <v>11</v>
      </c>
      <c r="B12" s="53" t="s">
        <v>12</v>
      </c>
      <c r="C12" s="53" t="s">
        <v>13</v>
      </c>
      <c r="D12" s="53" t="s">
        <v>14</v>
      </c>
      <c r="E12" s="31" t="s">
        <v>15</v>
      </c>
      <c r="F12" s="31" t="s">
        <v>16</v>
      </c>
      <c r="G12" s="53" t="s">
        <v>17</v>
      </c>
      <c r="H12" s="31" t="s">
        <v>18</v>
      </c>
      <c r="I12" s="54" t="s">
        <v>19</v>
      </c>
    </row>
    <row r="13" spans="1:9" ht="14.25" customHeight="1" x14ac:dyDescent="0.3">
      <c r="A13" s="33" t="s">
        <v>40</v>
      </c>
      <c r="B13" s="55" t="s">
        <v>41</v>
      </c>
      <c r="C13" s="56" t="s">
        <v>42</v>
      </c>
      <c r="D13" s="57" t="s">
        <v>43</v>
      </c>
      <c r="E13" s="36" t="s">
        <v>44</v>
      </c>
      <c r="F13" s="36" t="s">
        <v>45</v>
      </c>
      <c r="G13" s="58">
        <v>17.12</v>
      </c>
      <c r="H13" s="36" t="s">
        <v>46</v>
      </c>
      <c r="I13" s="59" t="s">
        <v>47</v>
      </c>
    </row>
    <row r="14" spans="1:9" ht="14.25" customHeight="1" x14ac:dyDescent="0.3">
      <c r="A14" s="40"/>
      <c r="B14" s="41"/>
      <c r="C14" s="40"/>
      <c r="D14" s="40"/>
      <c r="E14" s="40"/>
      <c r="F14" s="40"/>
      <c r="G14" s="42"/>
      <c r="H14" s="42"/>
      <c r="I14" s="40"/>
    </row>
    <row r="15" spans="1:9" ht="14.25" customHeight="1" x14ac:dyDescent="0.3">
      <c r="A15" s="6"/>
      <c r="B15" s="44"/>
      <c r="C15" s="6"/>
      <c r="D15" s="6"/>
      <c r="E15" s="6"/>
      <c r="F15" s="6"/>
      <c r="G15" s="26"/>
      <c r="H15" s="26"/>
      <c r="I15" s="6"/>
    </row>
    <row r="16" spans="1:9" ht="18" customHeight="1" x14ac:dyDescent="0.35">
      <c r="A16" s="6"/>
      <c r="B16" s="47" t="s">
        <v>48</v>
      </c>
      <c r="C16" s="46"/>
      <c r="D16" s="46"/>
      <c r="E16" s="46"/>
      <c r="F16" s="6"/>
      <c r="G16" s="26"/>
      <c r="H16" s="26"/>
      <c r="I16" s="6"/>
    </row>
    <row r="17" spans="1:9" ht="14.25" customHeight="1" thickBot="1" x14ac:dyDescent="0.35">
      <c r="A17" s="175"/>
      <c r="B17" s="181"/>
      <c r="C17" s="182"/>
      <c r="D17" s="175"/>
      <c r="E17" s="175"/>
      <c r="F17" s="175"/>
      <c r="G17" s="177"/>
      <c r="H17" s="177"/>
      <c r="I17" s="175"/>
    </row>
    <row r="18" spans="1:9" ht="14.25" customHeight="1" thickBot="1" x14ac:dyDescent="0.35">
      <c r="A18" s="186" t="s">
        <v>11</v>
      </c>
      <c r="B18" s="187" t="s">
        <v>12</v>
      </c>
      <c r="C18" s="187" t="s">
        <v>13</v>
      </c>
      <c r="D18" s="187" t="s">
        <v>14</v>
      </c>
      <c r="E18" s="187" t="s">
        <v>15</v>
      </c>
      <c r="F18" s="187" t="s">
        <v>16</v>
      </c>
      <c r="G18" s="187" t="s">
        <v>17</v>
      </c>
      <c r="H18" s="187" t="s">
        <v>18</v>
      </c>
      <c r="I18" s="188" t="s">
        <v>19</v>
      </c>
    </row>
    <row r="19" spans="1:9" ht="14.25" customHeight="1" x14ac:dyDescent="0.3">
      <c r="A19" s="168">
        <v>1</v>
      </c>
      <c r="B19" s="169" t="s">
        <v>49</v>
      </c>
      <c r="C19" s="170" t="s">
        <v>50</v>
      </c>
      <c r="D19" s="183">
        <v>40557</v>
      </c>
      <c r="E19" s="172" t="s">
        <v>22</v>
      </c>
      <c r="F19" s="172" t="s">
        <v>23</v>
      </c>
      <c r="G19" s="189">
        <v>16.47</v>
      </c>
      <c r="H19" s="172" t="s">
        <v>46</v>
      </c>
      <c r="I19" s="174" t="s">
        <v>51</v>
      </c>
    </row>
    <row r="20" spans="1:9" ht="14.25" customHeight="1" x14ac:dyDescent="0.3">
      <c r="A20" s="32">
        <v>2</v>
      </c>
      <c r="B20" s="33" t="s">
        <v>52</v>
      </c>
      <c r="C20" s="34" t="s">
        <v>53</v>
      </c>
      <c r="D20" s="35">
        <v>40521</v>
      </c>
      <c r="E20" s="36" t="s">
        <v>22</v>
      </c>
      <c r="F20" s="36" t="s">
        <v>23</v>
      </c>
      <c r="G20" s="60">
        <v>16.98</v>
      </c>
      <c r="H20" s="36" t="s">
        <v>46</v>
      </c>
      <c r="I20" s="38" t="s">
        <v>26</v>
      </c>
    </row>
    <row r="21" spans="1:9" ht="14.25" customHeight="1" x14ac:dyDescent="0.3">
      <c r="A21" s="40"/>
      <c r="B21" s="41"/>
      <c r="C21" s="40"/>
      <c r="D21" s="40"/>
      <c r="E21" s="40"/>
      <c r="F21" s="40"/>
      <c r="G21" s="42"/>
      <c r="H21" s="42"/>
      <c r="I21" s="40"/>
    </row>
  </sheetData>
  <pageMargins left="0.25" right="0.25" top="0.75" bottom="0.75" header="0" footer="0"/>
  <pageSetup orientation="portrait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workbookViewId="0">
      <selection activeCell="A11" sqref="A11:I11"/>
    </sheetView>
  </sheetViews>
  <sheetFormatPr defaultColWidth="14.44140625" defaultRowHeight="15" customHeight="1" x14ac:dyDescent="0.3"/>
  <cols>
    <col min="1" max="1" width="5.21875" style="61" customWidth="1"/>
    <col min="2" max="2" width="10.6640625" style="61" customWidth="1"/>
    <col min="3" max="3" width="11.44140625" style="61" customWidth="1"/>
    <col min="4" max="4" width="10.33203125" style="61" customWidth="1"/>
    <col min="5" max="5" width="9.6640625" style="61" customWidth="1"/>
    <col min="6" max="6" width="10" style="61" customWidth="1"/>
    <col min="7" max="7" width="9.44140625" style="61" customWidth="1"/>
    <col min="8" max="8" width="8.88671875" style="61" customWidth="1"/>
    <col min="9" max="9" width="12.44140625" style="61" customWidth="1"/>
    <col min="10" max="10" width="14.44140625" style="61" customWidth="1"/>
    <col min="11" max="16384" width="14.44140625" style="61"/>
  </cols>
  <sheetData>
    <row r="1" spans="1:9" ht="14.25" customHeight="1" x14ac:dyDescent="0.3">
      <c r="A1" s="23" t="s">
        <v>8</v>
      </c>
      <c r="B1" s="24"/>
      <c r="C1" s="25"/>
      <c r="D1" s="6"/>
      <c r="E1" s="62"/>
      <c r="F1" s="62"/>
      <c r="G1" s="26"/>
      <c r="H1" s="26"/>
      <c r="I1" s="6"/>
    </row>
    <row r="2" spans="1:9" ht="14.25" customHeight="1" x14ac:dyDescent="0.3">
      <c r="A2" s="23" t="s">
        <v>9</v>
      </c>
      <c r="B2" s="24"/>
      <c r="C2" s="25"/>
      <c r="D2" s="6"/>
      <c r="E2" s="62"/>
      <c r="F2" s="62"/>
      <c r="G2" s="26"/>
      <c r="H2" s="26"/>
      <c r="I2" s="6"/>
    </row>
    <row r="3" spans="1:9" ht="14.25" customHeight="1" x14ac:dyDescent="0.3">
      <c r="A3" s="45"/>
      <c r="B3" s="27"/>
      <c r="C3" s="27"/>
      <c r="D3" s="27"/>
      <c r="E3" s="27"/>
      <c r="F3" s="27"/>
      <c r="G3" s="26"/>
      <c r="H3" s="26"/>
      <c r="I3" s="6"/>
    </row>
    <row r="4" spans="1:9" ht="19.5" customHeight="1" x14ac:dyDescent="0.3">
      <c r="A4" s="45"/>
      <c r="B4" s="163" t="s">
        <v>54</v>
      </c>
      <c r="C4" s="164"/>
      <c r="D4" s="164"/>
      <c r="E4" s="164"/>
      <c r="F4" s="164"/>
      <c r="G4" s="164"/>
      <c r="H4" s="26"/>
      <c r="I4" s="6"/>
    </row>
    <row r="5" spans="1:9" ht="14.25" customHeight="1" thickBot="1" x14ac:dyDescent="0.35">
      <c r="A5" s="190"/>
      <c r="B5" s="181"/>
      <c r="C5" s="182"/>
      <c r="D5" s="190"/>
      <c r="E5" s="191"/>
      <c r="F5" s="191"/>
      <c r="G5" s="177"/>
      <c r="H5" s="177"/>
      <c r="I5" s="175"/>
    </row>
    <row r="6" spans="1:9" ht="14.25" customHeight="1" thickBot="1" x14ac:dyDescent="0.35">
      <c r="A6" s="186" t="s">
        <v>11</v>
      </c>
      <c r="B6" s="187" t="s">
        <v>12</v>
      </c>
      <c r="C6" s="187" t="s">
        <v>13</v>
      </c>
      <c r="D6" s="187" t="s">
        <v>14</v>
      </c>
      <c r="E6" s="187" t="s">
        <v>15</v>
      </c>
      <c r="F6" s="187" t="s">
        <v>16</v>
      </c>
      <c r="G6" s="187" t="s">
        <v>17</v>
      </c>
      <c r="H6" s="187" t="s">
        <v>18</v>
      </c>
      <c r="I6" s="188" t="s">
        <v>19</v>
      </c>
    </row>
    <row r="7" spans="1:9" ht="14.25" customHeight="1" x14ac:dyDescent="0.3">
      <c r="A7" s="192" t="s">
        <v>40</v>
      </c>
      <c r="B7" s="169" t="s">
        <v>55</v>
      </c>
      <c r="C7" s="170" t="s">
        <v>56</v>
      </c>
      <c r="D7" s="171">
        <v>39524</v>
      </c>
      <c r="E7" s="172" t="s">
        <v>22</v>
      </c>
      <c r="F7" s="172" t="s">
        <v>23</v>
      </c>
      <c r="G7" s="193">
        <v>15.3</v>
      </c>
      <c r="H7" s="172" t="s">
        <v>57</v>
      </c>
      <c r="I7" s="174" t="s">
        <v>58</v>
      </c>
    </row>
    <row r="8" spans="1:9" ht="14.25" customHeight="1" x14ac:dyDescent="0.3">
      <c r="A8" s="40"/>
      <c r="B8" s="41"/>
      <c r="C8" s="40"/>
      <c r="D8" s="40"/>
      <c r="E8" s="64"/>
      <c r="F8" s="64"/>
      <c r="G8" s="42"/>
      <c r="H8" s="42"/>
      <c r="I8" s="40"/>
    </row>
    <row r="9" spans="1:9" ht="17.25" customHeight="1" x14ac:dyDescent="0.3">
      <c r="A9" s="45"/>
      <c r="B9" s="163" t="s">
        <v>59</v>
      </c>
      <c r="C9" s="164"/>
      <c r="D9" s="164"/>
      <c r="E9" s="164"/>
      <c r="F9" s="164"/>
      <c r="G9" s="164"/>
      <c r="H9" s="26"/>
      <c r="I9" s="6"/>
    </row>
    <row r="10" spans="1:9" ht="14.25" customHeight="1" thickBot="1" x14ac:dyDescent="0.35">
      <c r="A10" s="190"/>
      <c r="B10" s="181"/>
      <c r="C10" s="182"/>
      <c r="D10" s="190"/>
      <c r="E10" s="191"/>
      <c r="F10" s="191"/>
      <c r="G10" s="177"/>
      <c r="H10" s="177"/>
      <c r="I10" s="175"/>
    </row>
    <row r="11" spans="1:9" ht="14.25" customHeight="1" thickBot="1" x14ac:dyDescent="0.35">
      <c r="A11" s="186" t="s">
        <v>11</v>
      </c>
      <c r="B11" s="187" t="s">
        <v>12</v>
      </c>
      <c r="C11" s="187" t="s">
        <v>13</v>
      </c>
      <c r="D11" s="187" t="s">
        <v>14</v>
      </c>
      <c r="E11" s="187" t="s">
        <v>15</v>
      </c>
      <c r="F11" s="187" t="s">
        <v>16</v>
      </c>
      <c r="G11" s="187" t="s">
        <v>17</v>
      </c>
      <c r="H11" s="187" t="s">
        <v>18</v>
      </c>
      <c r="I11" s="188" t="s">
        <v>19</v>
      </c>
    </row>
    <row r="12" spans="1:9" ht="14.25" customHeight="1" x14ac:dyDescent="0.3">
      <c r="A12" s="192" t="s">
        <v>40</v>
      </c>
      <c r="B12" s="169" t="s">
        <v>60</v>
      </c>
      <c r="C12" s="170" t="s">
        <v>61</v>
      </c>
      <c r="D12" s="171">
        <v>40363</v>
      </c>
      <c r="E12" s="172" t="s">
        <v>22</v>
      </c>
      <c r="F12" s="172" t="s">
        <v>23</v>
      </c>
      <c r="G12" s="189">
        <v>16.66</v>
      </c>
      <c r="H12" s="172" t="s">
        <v>62</v>
      </c>
      <c r="I12" s="174" t="s">
        <v>58</v>
      </c>
    </row>
    <row r="13" spans="1:9" ht="14.25" customHeight="1" x14ac:dyDescent="0.3">
      <c r="A13" s="40"/>
      <c r="B13" s="41"/>
      <c r="C13" s="40"/>
      <c r="D13" s="40"/>
      <c r="E13" s="64"/>
      <c r="F13" s="64"/>
      <c r="G13" s="42"/>
      <c r="H13" s="42"/>
      <c r="I13" s="40"/>
    </row>
  </sheetData>
  <mergeCells count="2">
    <mergeCell ref="B4:G4"/>
    <mergeCell ref="B9:G9"/>
  </mergeCells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showGridLines="0" topLeftCell="A16" workbookViewId="0">
      <selection activeCell="C58" sqref="C58"/>
    </sheetView>
  </sheetViews>
  <sheetFormatPr defaultColWidth="14.44140625" defaultRowHeight="15" customHeight="1" x14ac:dyDescent="0.3"/>
  <cols>
    <col min="1" max="1" width="5.88671875" style="65" customWidth="1"/>
    <col min="2" max="2" width="12.6640625" style="65" customWidth="1"/>
    <col min="3" max="3" width="14.21875" style="65" customWidth="1"/>
    <col min="4" max="4" width="10.33203125" style="65" customWidth="1"/>
    <col min="5" max="5" width="10.6640625" style="65" customWidth="1"/>
    <col min="6" max="6" width="13.88671875" style="65" customWidth="1"/>
    <col min="7" max="7" width="7.44140625" style="65" customWidth="1"/>
    <col min="8" max="8" width="5.44140625" style="65" customWidth="1"/>
    <col min="9" max="9" width="6.33203125" style="65" customWidth="1"/>
    <col min="10" max="10" width="18" style="65" customWidth="1"/>
    <col min="11" max="12" width="8.6640625" style="65" customWidth="1"/>
    <col min="13" max="13" width="14.44140625" style="65" customWidth="1"/>
    <col min="14" max="16384" width="14.44140625" style="65"/>
  </cols>
  <sheetData>
    <row r="1" spans="1:12" ht="14.25" customHeight="1" x14ac:dyDescent="0.3">
      <c r="A1" s="23" t="s">
        <v>8</v>
      </c>
      <c r="B1" s="24"/>
      <c r="C1" s="25"/>
      <c r="D1" s="6"/>
      <c r="E1" s="6"/>
      <c r="F1" s="6"/>
      <c r="G1" s="66"/>
      <c r="H1" s="26"/>
      <c r="I1" s="26"/>
      <c r="J1" s="6"/>
      <c r="K1" s="6"/>
      <c r="L1" s="6"/>
    </row>
    <row r="2" spans="1:12" ht="14.25" customHeight="1" x14ac:dyDescent="0.3">
      <c r="A2" s="23" t="s">
        <v>9</v>
      </c>
      <c r="B2" s="44"/>
      <c r="C2" s="6"/>
      <c r="D2" s="6"/>
      <c r="E2" s="6"/>
      <c r="F2" s="6"/>
      <c r="G2" s="66"/>
      <c r="H2" s="26"/>
      <c r="I2" s="26"/>
      <c r="J2" s="6"/>
      <c r="K2" s="6"/>
      <c r="L2" s="6"/>
    </row>
    <row r="3" spans="1:12" ht="14.25" customHeight="1" x14ac:dyDescent="0.3">
      <c r="A3" s="67"/>
      <c r="B3" s="45"/>
      <c r="C3" s="45"/>
      <c r="D3" s="45"/>
      <c r="E3" s="45"/>
      <c r="F3" s="67"/>
      <c r="G3" s="68"/>
      <c r="H3" s="69"/>
      <c r="I3" s="69"/>
      <c r="J3" s="67"/>
      <c r="K3" s="6"/>
      <c r="L3" s="6"/>
    </row>
    <row r="4" spans="1:12" ht="18.75" customHeight="1" x14ac:dyDescent="0.3">
      <c r="A4" s="67"/>
      <c r="B4" s="47" t="s">
        <v>63</v>
      </c>
      <c r="C4" s="5"/>
      <c r="D4" s="67"/>
      <c r="E4" s="67"/>
      <c r="F4" s="67"/>
      <c r="G4" s="68"/>
      <c r="H4" s="69"/>
      <c r="I4" s="69"/>
      <c r="J4" s="67"/>
      <c r="K4" s="6"/>
      <c r="L4" s="6"/>
    </row>
    <row r="5" spans="1:12" ht="12.75" customHeight="1" thickBot="1" x14ac:dyDescent="0.35">
      <c r="A5" s="190"/>
      <c r="B5" s="195">
        <v>1</v>
      </c>
      <c r="C5" s="196" t="s">
        <v>64</v>
      </c>
      <c r="D5" s="190"/>
      <c r="E5" s="190"/>
      <c r="F5" s="190"/>
      <c r="G5" s="197"/>
      <c r="H5" s="198"/>
      <c r="I5" s="198"/>
      <c r="J5" s="190"/>
      <c r="K5" s="6"/>
      <c r="L5" s="6"/>
    </row>
    <row r="6" spans="1:12" ht="14.25" customHeight="1" thickBot="1" x14ac:dyDescent="0.35">
      <c r="A6" s="186" t="s">
        <v>65</v>
      </c>
      <c r="B6" s="187" t="s">
        <v>12</v>
      </c>
      <c r="C6" s="187" t="s">
        <v>13</v>
      </c>
      <c r="D6" s="187" t="s">
        <v>14</v>
      </c>
      <c r="E6" s="187" t="s">
        <v>15</v>
      </c>
      <c r="F6" s="187" t="s">
        <v>16</v>
      </c>
      <c r="G6" s="187" t="s">
        <v>66</v>
      </c>
      <c r="H6" s="187" t="s">
        <v>67</v>
      </c>
      <c r="I6" s="187" t="s">
        <v>18</v>
      </c>
      <c r="J6" s="188" t="s">
        <v>19</v>
      </c>
      <c r="K6" s="194"/>
      <c r="L6" s="6"/>
    </row>
    <row r="7" spans="1:12" ht="14.25" customHeight="1" x14ac:dyDescent="0.3">
      <c r="A7" s="168">
        <v>1</v>
      </c>
      <c r="B7" s="169" t="s">
        <v>68</v>
      </c>
      <c r="C7" s="170" t="s">
        <v>69</v>
      </c>
      <c r="D7" s="172" t="s">
        <v>70</v>
      </c>
      <c r="E7" s="172" t="s">
        <v>44</v>
      </c>
      <c r="F7" s="172" t="s">
        <v>45</v>
      </c>
      <c r="G7" s="185">
        <v>15.12</v>
      </c>
      <c r="H7" s="192" t="s">
        <v>71</v>
      </c>
      <c r="I7" s="172" t="str">
        <f t="shared" ref="I7:I14" si="0">IF(ISBLANK(G7),"",IF(G7&gt;14.94,"",IF(G7&lt;=11.4,"TSM",IF(G7&lt;=11.84,"SM",IF(G7&lt;=12.4,"KSM",IF(G7&lt;=13.04,"I A",IF(G7&lt;=13.84,"II A",IF(G7&lt;=14.94,"III A"))))))))</f>
        <v/>
      </c>
      <c r="J7" s="174" t="s">
        <v>72</v>
      </c>
      <c r="K7" s="71"/>
      <c r="L7" s="6"/>
    </row>
    <row r="8" spans="1:12" ht="14.25" customHeight="1" x14ac:dyDescent="0.3">
      <c r="A8" s="32">
        <v>2</v>
      </c>
      <c r="B8" s="33" t="s">
        <v>73</v>
      </c>
      <c r="C8" s="34" t="s">
        <v>74</v>
      </c>
      <c r="D8" s="35">
        <v>35977</v>
      </c>
      <c r="E8" s="36" t="s">
        <v>22</v>
      </c>
      <c r="F8" s="36" t="s">
        <v>23</v>
      </c>
      <c r="G8" s="52">
        <v>16.920000000000002</v>
      </c>
      <c r="H8" s="63" t="s">
        <v>71</v>
      </c>
      <c r="I8" s="36" t="str">
        <f t="shared" si="0"/>
        <v/>
      </c>
      <c r="J8" s="38" t="s">
        <v>75</v>
      </c>
      <c r="K8" s="71"/>
      <c r="L8" s="6"/>
    </row>
    <row r="9" spans="1:12" ht="14.25" customHeight="1" x14ac:dyDescent="0.3">
      <c r="A9" s="32">
        <v>3</v>
      </c>
      <c r="B9" s="33" t="s">
        <v>76</v>
      </c>
      <c r="C9" s="34" t="s">
        <v>77</v>
      </c>
      <c r="D9" s="50">
        <v>33628</v>
      </c>
      <c r="E9" s="36" t="s">
        <v>22</v>
      </c>
      <c r="F9" s="36" t="s">
        <v>78</v>
      </c>
      <c r="G9" s="52">
        <v>13.82</v>
      </c>
      <c r="H9" s="63" t="s">
        <v>71</v>
      </c>
      <c r="I9" s="36" t="str">
        <f t="shared" si="0"/>
        <v>II A</v>
      </c>
      <c r="J9" s="51"/>
      <c r="K9" s="71"/>
      <c r="L9" s="6"/>
    </row>
    <row r="10" spans="1:12" ht="14.25" customHeight="1" x14ac:dyDescent="0.3">
      <c r="A10" s="32">
        <v>4</v>
      </c>
      <c r="B10" s="33" t="s">
        <v>79</v>
      </c>
      <c r="C10" s="34" t="s">
        <v>80</v>
      </c>
      <c r="D10" s="35">
        <v>39607</v>
      </c>
      <c r="E10" s="36" t="s">
        <v>22</v>
      </c>
      <c r="F10" s="36" t="s">
        <v>23</v>
      </c>
      <c r="G10" s="52">
        <v>14.26</v>
      </c>
      <c r="H10" s="63" t="s">
        <v>71</v>
      </c>
      <c r="I10" s="36" t="str">
        <f t="shared" si="0"/>
        <v>III A</v>
      </c>
      <c r="J10" s="38" t="s">
        <v>81</v>
      </c>
      <c r="K10" s="71"/>
      <c r="L10" s="6"/>
    </row>
    <row r="11" spans="1:12" ht="14.25" customHeight="1" x14ac:dyDescent="0.3">
      <c r="A11" s="32">
        <v>5</v>
      </c>
      <c r="B11" s="33" t="s">
        <v>82</v>
      </c>
      <c r="C11" s="34" t="s">
        <v>83</v>
      </c>
      <c r="D11" s="50">
        <v>40751</v>
      </c>
      <c r="E11" s="36" t="s">
        <v>22</v>
      </c>
      <c r="F11" s="36" t="s">
        <v>23</v>
      </c>
      <c r="G11" s="52">
        <v>12.64</v>
      </c>
      <c r="H11" s="63" t="s">
        <v>71</v>
      </c>
      <c r="I11" s="36" t="str">
        <f t="shared" si="0"/>
        <v>I A</v>
      </c>
      <c r="J11" s="38" t="s">
        <v>51</v>
      </c>
      <c r="K11" s="71"/>
      <c r="L11" s="6"/>
    </row>
    <row r="12" spans="1:12" ht="14.25" customHeight="1" x14ac:dyDescent="0.3">
      <c r="A12" s="32">
        <v>6</v>
      </c>
      <c r="B12" s="72" t="s">
        <v>84</v>
      </c>
      <c r="C12" s="73" t="s">
        <v>85</v>
      </c>
      <c r="D12" s="36" t="s">
        <v>86</v>
      </c>
      <c r="E12" s="36" t="s">
        <v>22</v>
      </c>
      <c r="F12" s="36" t="s">
        <v>23</v>
      </c>
      <c r="G12" s="52">
        <v>13.59</v>
      </c>
      <c r="H12" s="63" t="s">
        <v>71</v>
      </c>
      <c r="I12" s="36" t="str">
        <f t="shared" si="0"/>
        <v>II A</v>
      </c>
      <c r="J12" s="38" t="s">
        <v>87</v>
      </c>
      <c r="K12" s="71"/>
      <c r="L12" s="6"/>
    </row>
    <row r="13" spans="1:12" ht="14.25" customHeight="1" x14ac:dyDescent="0.3">
      <c r="A13" s="32">
        <v>7</v>
      </c>
      <c r="B13" s="74" t="s">
        <v>88</v>
      </c>
      <c r="C13" s="75" t="s">
        <v>89</v>
      </c>
      <c r="D13" s="35">
        <v>39147</v>
      </c>
      <c r="E13" s="36" t="s">
        <v>90</v>
      </c>
      <c r="F13" s="36" t="s">
        <v>91</v>
      </c>
      <c r="G13" s="52">
        <v>14</v>
      </c>
      <c r="H13" s="63" t="s">
        <v>71</v>
      </c>
      <c r="I13" s="36" t="str">
        <f t="shared" si="0"/>
        <v>III A</v>
      </c>
      <c r="J13" s="38" t="s">
        <v>92</v>
      </c>
      <c r="K13" s="71"/>
      <c r="L13" s="6"/>
    </row>
    <row r="14" spans="1:12" ht="14.25" customHeight="1" x14ac:dyDescent="0.3">
      <c r="A14" s="32">
        <v>8</v>
      </c>
      <c r="B14" s="33" t="s">
        <v>93</v>
      </c>
      <c r="C14" s="34" t="s">
        <v>94</v>
      </c>
      <c r="D14" s="35">
        <v>39425</v>
      </c>
      <c r="E14" s="36" t="s">
        <v>22</v>
      </c>
      <c r="F14" s="36" t="s">
        <v>23</v>
      </c>
      <c r="G14" s="52">
        <v>14.28</v>
      </c>
      <c r="H14" s="63" t="s">
        <v>71</v>
      </c>
      <c r="I14" s="36" t="str">
        <f t="shared" si="0"/>
        <v>III A</v>
      </c>
      <c r="J14" s="38" t="s">
        <v>95</v>
      </c>
      <c r="K14" s="71"/>
      <c r="L14" s="6"/>
    </row>
    <row r="15" spans="1:12" ht="12.75" customHeight="1" thickBot="1" x14ac:dyDescent="0.35">
      <c r="A15" s="199"/>
      <c r="B15" s="200">
        <v>2</v>
      </c>
      <c r="C15" s="201" t="s">
        <v>64</v>
      </c>
      <c r="D15" s="199"/>
      <c r="E15" s="199"/>
      <c r="F15" s="199"/>
      <c r="G15" s="202"/>
      <c r="H15" s="203"/>
      <c r="I15" s="203"/>
      <c r="J15" s="199"/>
      <c r="K15" s="6"/>
      <c r="L15" s="6"/>
    </row>
    <row r="16" spans="1:12" ht="14.25" customHeight="1" thickBot="1" x14ac:dyDescent="0.35">
      <c r="A16" s="186" t="s">
        <v>65</v>
      </c>
      <c r="B16" s="187" t="s">
        <v>12</v>
      </c>
      <c r="C16" s="187" t="s">
        <v>13</v>
      </c>
      <c r="D16" s="187" t="s">
        <v>14</v>
      </c>
      <c r="E16" s="187" t="s">
        <v>15</v>
      </c>
      <c r="F16" s="187" t="s">
        <v>16</v>
      </c>
      <c r="G16" s="187" t="s">
        <v>66</v>
      </c>
      <c r="H16" s="187" t="s">
        <v>67</v>
      </c>
      <c r="I16" s="187" t="s">
        <v>18</v>
      </c>
      <c r="J16" s="188" t="s">
        <v>19</v>
      </c>
      <c r="K16" s="194"/>
      <c r="L16" s="6"/>
    </row>
    <row r="17" spans="1:12" ht="14.25" customHeight="1" x14ac:dyDescent="0.3">
      <c r="A17" s="168">
        <v>1</v>
      </c>
      <c r="B17" s="169" t="s">
        <v>96</v>
      </c>
      <c r="C17" s="170" t="s">
        <v>97</v>
      </c>
      <c r="D17" s="171">
        <v>40331</v>
      </c>
      <c r="E17" s="172" t="s">
        <v>98</v>
      </c>
      <c r="F17" s="204"/>
      <c r="G17" s="185">
        <v>13.94</v>
      </c>
      <c r="H17" s="172" t="s">
        <v>99</v>
      </c>
      <c r="I17" s="172" t="str">
        <f t="shared" ref="I17:I24" si="1">IF(ISBLANK(G17),"",IF(G17&gt;14.94,"",IF(G17&lt;=11.4,"TSM",IF(G17&lt;=11.84,"SM",IF(G17&lt;=12.4,"KSM",IF(G17&lt;=13.04,"I A",IF(G17&lt;=13.84,"II A",IF(G17&lt;=14.94,"III A"))))))))</f>
        <v>III A</v>
      </c>
      <c r="J17" s="174" t="s">
        <v>100</v>
      </c>
      <c r="K17" s="71"/>
      <c r="L17" s="6"/>
    </row>
    <row r="18" spans="1:12" ht="14.25" customHeight="1" x14ac:dyDescent="0.3">
      <c r="A18" s="32">
        <v>2</v>
      </c>
      <c r="B18" s="33" t="s">
        <v>101</v>
      </c>
      <c r="C18" s="34" t="s">
        <v>102</v>
      </c>
      <c r="D18" s="36" t="s">
        <v>103</v>
      </c>
      <c r="E18" s="36" t="s">
        <v>44</v>
      </c>
      <c r="F18" s="36" t="s">
        <v>45</v>
      </c>
      <c r="G18" s="52">
        <v>15.72</v>
      </c>
      <c r="H18" s="36" t="s">
        <v>99</v>
      </c>
      <c r="I18" s="36" t="str">
        <f t="shared" si="1"/>
        <v/>
      </c>
      <c r="J18" s="38" t="s">
        <v>47</v>
      </c>
      <c r="K18" s="71"/>
      <c r="L18" s="6"/>
    </row>
    <row r="19" spans="1:12" ht="14.25" customHeight="1" x14ac:dyDescent="0.3">
      <c r="A19" s="32">
        <v>3</v>
      </c>
      <c r="B19" s="33" t="s">
        <v>104</v>
      </c>
      <c r="C19" s="34" t="s">
        <v>105</v>
      </c>
      <c r="D19" s="36" t="s">
        <v>106</v>
      </c>
      <c r="E19" s="36" t="s">
        <v>44</v>
      </c>
      <c r="F19" s="36" t="s">
        <v>45</v>
      </c>
      <c r="G19" s="52">
        <v>16.07</v>
      </c>
      <c r="H19" s="36" t="s">
        <v>99</v>
      </c>
      <c r="I19" s="36" t="str">
        <f t="shared" si="1"/>
        <v/>
      </c>
      <c r="J19" s="38" t="s">
        <v>47</v>
      </c>
      <c r="K19" s="71"/>
      <c r="L19" s="6"/>
    </row>
    <row r="20" spans="1:12" ht="14.25" customHeight="1" x14ac:dyDescent="0.3">
      <c r="A20" s="32">
        <v>4</v>
      </c>
      <c r="B20" s="74" t="s">
        <v>107</v>
      </c>
      <c r="C20" s="75" t="s">
        <v>108</v>
      </c>
      <c r="D20" s="36" t="s">
        <v>109</v>
      </c>
      <c r="E20" s="36" t="s">
        <v>22</v>
      </c>
      <c r="F20" s="36" t="s">
        <v>23</v>
      </c>
      <c r="G20" s="52">
        <v>14.26</v>
      </c>
      <c r="H20" s="36" t="s">
        <v>99</v>
      </c>
      <c r="I20" s="36" t="str">
        <f t="shared" si="1"/>
        <v>III A</v>
      </c>
      <c r="J20" s="38" t="s">
        <v>87</v>
      </c>
      <c r="K20" s="71"/>
      <c r="L20" s="6"/>
    </row>
    <row r="21" spans="1:12" ht="14.25" customHeight="1" x14ac:dyDescent="0.3">
      <c r="A21" s="32">
        <v>5</v>
      </c>
      <c r="B21" s="33" t="s">
        <v>110</v>
      </c>
      <c r="C21" s="34" t="s">
        <v>111</v>
      </c>
      <c r="D21" s="35">
        <v>40000</v>
      </c>
      <c r="E21" s="36" t="s">
        <v>22</v>
      </c>
      <c r="F21" s="36" t="s">
        <v>23</v>
      </c>
      <c r="G21" s="52">
        <v>14.14</v>
      </c>
      <c r="H21" s="36" t="s">
        <v>99</v>
      </c>
      <c r="I21" s="36" t="str">
        <f t="shared" si="1"/>
        <v>III A</v>
      </c>
      <c r="J21" s="38" t="s">
        <v>81</v>
      </c>
      <c r="K21" s="71"/>
      <c r="L21" s="6"/>
    </row>
    <row r="22" spans="1:12" ht="14.25" customHeight="1" x14ac:dyDescent="0.3">
      <c r="A22" s="32">
        <v>6</v>
      </c>
      <c r="B22" s="33" t="s">
        <v>82</v>
      </c>
      <c r="C22" s="34" t="s">
        <v>112</v>
      </c>
      <c r="D22" s="35">
        <v>40165</v>
      </c>
      <c r="E22" s="36" t="s">
        <v>22</v>
      </c>
      <c r="F22" s="36" t="s">
        <v>23</v>
      </c>
      <c r="G22" s="52">
        <v>14.23</v>
      </c>
      <c r="H22" s="36" t="s">
        <v>99</v>
      </c>
      <c r="I22" s="36" t="str">
        <f t="shared" si="1"/>
        <v>III A</v>
      </c>
      <c r="J22" s="38" t="s">
        <v>75</v>
      </c>
      <c r="K22" s="77"/>
      <c r="L22" s="78"/>
    </row>
    <row r="23" spans="1:12" ht="14.25" customHeight="1" x14ac:dyDescent="0.3">
      <c r="A23" s="32">
        <v>7</v>
      </c>
      <c r="B23" s="33" t="s">
        <v>113</v>
      </c>
      <c r="C23" s="34" t="s">
        <v>114</v>
      </c>
      <c r="D23" s="35">
        <v>40496</v>
      </c>
      <c r="E23" s="36" t="s">
        <v>22</v>
      </c>
      <c r="F23" s="36" t="s">
        <v>23</v>
      </c>
      <c r="G23" s="52">
        <v>14.2</v>
      </c>
      <c r="H23" s="36" t="s">
        <v>99</v>
      </c>
      <c r="I23" s="36" t="str">
        <f t="shared" si="1"/>
        <v>III A</v>
      </c>
      <c r="J23" s="38" t="s">
        <v>115</v>
      </c>
      <c r="K23" s="71"/>
      <c r="L23" s="6"/>
    </row>
    <row r="24" spans="1:12" ht="14.25" customHeight="1" x14ac:dyDescent="0.3">
      <c r="A24" s="32">
        <v>8</v>
      </c>
      <c r="B24" s="33" t="s">
        <v>116</v>
      </c>
      <c r="C24" s="34" t="s">
        <v>117</v>
      </c>
      <c r="D24" s="35">
        <v>39477</v>
      </c>
      <c r="E24" s="36" t="s">
        <v>118</v>
      </c>
      <c r="F24" s="36" t="s">
        <v>119</v>
      </c>
      <c r="G24" s="52">
        <v>16.13</v>
      </c>
      <c r="H24" s="36" t="s">
        <v>99</v>
      </c>
      <c r="I24" s="36" t="str">
        <f t="shared" si="1"/>
        <v/>
      </c>
      <c r="J24" s="38" t="s">
        <v>120</v>
      </c>
      <c r="K24" s="71"/>
      <c r="L24" s="6"/>
    </row>
    <row r="25" spans="1:12" ht="14.25" customHeight="1" thickBot="1" x14ac:dyDescent="0.35">
      <c r="A25" s="199"/>
      <c r="B25" s="200">
        <v>3</v>
      </c>
      <c r="C25" s="201" t="s">
        <v>64</v>
      </c>
      <c r="D25" s="199"/>
      <c r="E25" s="199"/>
      <c r="F25" s="199"/>
      <c r="G25" s="202"/>
      <c r="H25" s="203"/>
      <c r="I25" s="203"/>
      <c r="J25" s="199"/>
      <c r="K25" s="6"/>
      <c r="L25" s="6"/>
    </row>
    <row r="26" spans="1:12" ht="14.25" customHeight="1" thickBot="1" x14ac:dyDescent="0.35">
      <c r="A26" s="186" t="s">
        <v>65</v>
      </c>
      <c r="B26" s="187" t="s">
        <v>12</v>
      </c>
      <c r="C26" s="187" t="s">
        <v>13</v>
      </c>
      <c r="D26" s="187" t="s">
        <v>14</v>
      </c>
      <c r="E26" s="187" t="s">
        <v>15</v>
      </c>
      <c r="F26" s="187" t="s">
        <v>16</v>
      </c>
      <c r="G26" s="187" t="s">
        <v>66</v>
      </c>
      <c r="H26" s="187" t="s">
        <v>67</v>
      </c>
      <c r="I26" s="187" t="s">
        <v>18</v>
      </c>
      <c r="J26" s="188" t="s">
        <v>19</v>
      </c>
      <c r="K26" s="194"/>
      <c r="L26" s="6"/>
    </row>
    <row r="27" spans="1:12" ht="14.25" customHeight="1" x14ac:dyDescent="0.3">
      <c r="A27" s="168">
        <v>1</v>
      </c>
      <c r="B27" s="169" t="s">
        <v>41</v>
      </c>
      <c r="C27" s="170" t="s">
        <v>121</v>
      </c>
      <c r="D27" s="171">
        <v>40079</v>
      </c>
      <c r="E27" s="172" t="s">
        <v>22</v>
      </c>
      <c r="F27" s="172" t="s">
        <v>23</v>
      </c>
      <c r="G27" s="185">
        <v>14.31</v>
      </c>
      <c r="H27" s="172" t="s">
        <v>122</v>
      </c>
      <c r="I27" s="172" t="str">
        <f t="shared" ref="I27:I34" si="2">IF(ISBLANK(G27),"",IF(G27&gt;14.94,"",IF(G27&lt;=11.4,"TSM",IF(G27&lt;=11.84,"SM",IF(G27&lt;=12.4,"KSM",IF(G27&lt;=13.04,"I A",IF(G27&lt;=13.84,"II A",IF(G27&lt;=14.94,"III A"))))))))</f>
        <v>III A</v>
      </c>
      <c r="J27" s="174" t="s">
        <v>115</v>
      </c>
      <c r="K27" s="71"/>
      <c r="L27" s="6"/>
    </row>
    <row r="28" spans="1:12" ht="14.25" customHeight="1" x14ac:dyDescent="0.3">
      <c r="A28" s="32">
        <v>2</v>
      </c>
      <c r="B28" s="74" t="s">
        <v>123</v>
      </c>
      <c r="C28" s="75" t="s">
        <v>124</v>
      </c>
      <c r="D28" s="36" t="s">
        <v>125</v>
      </c>
      <c r="E28" s="36" t="s">
        <v>22</v>
      </c>
      <c r="F28" s="36" t="s">
        <v>23</v>
      </c>
      <c r="G28" s="52">
        <v>15.88</v>
      </c>
      <c r="H28" s="36" t="s">
        <v>122</v>
      </c>
      <c r="I28" s="36" t="str">
        <f t="shared" si="2"/>
        <v/>
      </c>
      <c r="J28" s="38" t="s">
        <v>126</v>
      </c>
      <c r="K28" s="79" t="s">
        <v>127</v>
      </c>
      <c r="L28" s="6"/>
    </row>
    <row r="29" spans="1:12" ht="14.25" customHeight="1" x14ac:dyDescent="0.3">
      <c r="A29" s="32">
        <v>3</v>
      </c>
      <c r="B29" s="33" t="s">
        <v>113</v>
      </c>
      <c r="C29" s="34" t="s">
        <v>128</v>
      </c>
      <c r="D29" s="35">
        <v>39424</v>
      </c>
      <c r="E29" s="36" t="s">
        <v>22</v>
      </c>
      <c r="F29" s="36" t="s">
        <v>23</v>
      </c>
      <c r="G29" s="52">
        <v>14.05</v>
      </c>
      <c r="H29" s="36" t="s">
        <v>122</v>
      </c>
      <c r="I29" s="36" t="str">
        <f t="shared" si="2"/>
        <v>III A</v>
      </c>
      <c r="J29" s="38" t="s">
        <v>81</v>
      </c>
      <c r="K29" s="71"/>
      <c r="L29" s="6"/>
    </row>
    <row r="30" spans="1:12" ht="14.25" customHeight="1" x14ac:dyDescent="0.3">
      <c r="A30" s="32">
        <v>4</v>
      </c>
      <c r="B30" s="33" t="s">
        <v>129</v>
      </c>
      <c r="C30" s="34" t="s">
        <v>130</v>
      </c>
      <c r="D30" s="36" t="s">
        <v>131</v>
      </c>
      <c r="E30" s="36" t="s">
        <v>44</v>
      </c>
      <c r="F30" s="36" t="s">
        <v>45</v>
      </c>
      <c r="G30" s="52">
        <v>15.71</v>
      </c>
      <c r="H30" s="36" t="s">
        <v>122</v>
      </c>
      <c r="I30" s="36" t="str">
        <f t="shared" si="2"/>
        <v/>
      </c>
      <c r="J30" s="38" t="s">
        <v>72</v>
      </c>
      <c r="K30" s="71"/>
      <c r="L30" s="6"/>
    </row>
    <row r="31" spans="1:12" ht="14.25" customHeight="1" x14ac:dyDescent="0.3">
      <c r="A31" s="32">
        <v>5</v>
      </c>
      <c r="B31" s="33" t="s">
        <v>132</v>
      </c>
      <c r="C31" s="34" t="s">
        <v>133</v>
      </c>
      <c r="D31" s="36" t="s">
        <v>134</v>
      </c>
      <c r="E31" s="36" t="s">
        <v>44</v>
      </c>
      <c r="F31" s="36" t="s">
        <v>45</v>
      </c>
      <c r="G31" s="52">
        <v>15.45</v>
      </c>
      <c r="H31" s="36" t="s">
        <v>122</v>
      </c>
      <c r="I31" s="36" t="str">
        <f t="shared" si="2"/>
        <v/>
      </c>
      <c r="J31" s="38" t="s">
        <v>72</v>
      </c>
      <c r="K31" s="71"/>
      <c r="L31" s="6"/>
    </row>
    <row r="32" spans="1:12" ht="14.25" customHeight="1" x14ac:dyDescent="0.3">
      <c r="A32" s="32">
        <v>6</v>
      </c>
      <c r="B32" s="33" t="s">
        <v>135</v>
      </c>
      <c r="C32" s="34" t="s">
        <v>136</v>
      </c>
      <c r="D32" s="35">
        <v>39877</v>
      </c>
      <c r="E32" s="36" t="s">
        <v>90</v>
      </c>
      <c r="F32" s="36" t="s">
        <v>91</v>
      </c>
      <c r="G32" s="52">
        <v>14.11</v>
      </c>
      <c r="H32" s="36" t="s">
        <v>122</v>
      </c>
      <c r="I32" s="36" t="str">
        <f t="shared" si="2"/>
        <v>III A</v>
      </c>
      <c r="J32" s="38" t="s">
        <v>92</v>
      </c>
      <c r="K32" s="71"/>
      <c r="L32" s="6"/>
    </row>
    <row r="33" spans="1:12" ht="14.25" customHeight="1" x14ac:dyDescent="0.3">
      <c r="A33" s="32">
        <v>7</v>
      </c>
      <c r="B33" s="33" t="s">
        <v>101</v>
      </c>
      <c r="C33" s="34" t="s">
        <v>137</v>
      </c>
      <c r="D33" s="36" t="s">
        <v>138</v>
      </c>
      <c r="E33" s="36" t="s">
        <v>22</v>
      </c>
      <c r="F33" s="36" t="s">
        <v>23</v>
      </c>
      <c r="G33" s="52">
        <v>14.62</v>
      </c>
      <c r="H33" s="36" t="s">
        <v>122</v>
      </c>
      <c r="I33" s="36" t="str">
        <f t="shared" si="2"/>
        <v>III A</v>
      </c>
      <c r="J33" s="38" t="s">
        <v>139</v>
      </c>
      <c r="K33" s="71"/>
      <c r="L33" s="6"/>
    </row>
    <row r="34" spans="1:12" ht="14.25" customHeight="1" x14ac:dyDescent="0.3">
      <c r="A34" s="32">
        <v>8</v>
      </c>
      <c r="B34" s="33" t="s">
        <v>140</v>
      </c>
      <c r="C34" s="34" t="s">
        <v>141</v>
      </c>
      <c r="D34" s="80">
        <v>40379</v>
      </c>
      <c r="E34" s="36" t="s">
        <v>90</v>
      </c>
      <c r="F34" s="36" t="s">
        <v>91</v>
      </c>
      <c r="G34" s="52">
        <v>14.47</v>
      </c>
      <c r="H34" s="36" t="s">
        <v>122</v>
      </c>
      <c r="I34" s="36" t="str">
        <f t="shared" si="2"/>
        <v>III A</v>
      </c>
      <c r="J34" s="38" t="s">
        <v>92</v>
      </c>
      <c r="K34" s="71"/>
      <c r="L34" s="6"/>
    </row>
    <row r="35" spans="1:12" ht="14.25" customHeight="1" thickBot="1" x14ac:dyDescent="0.35">
      <c r="A35" s="199"/>
      <c r="B35" s="200">
        <v>4</v>
      </c>
      <c r="C35" s="201" t="s">
        <v>64</v>
      </c>
      <c r="D35" s="199"/>
      <c r="E35" s="199"/>
      <c r="F35" s="199"/>
      <c r="G35" s="202"/>
      <c r="H35" s="203"/>
      <c r="I35" s="203"/>
      <c r="J35" s="199"/>
      <c r="K35" s="6"/>
      <c r="L35" s="6"/>
    </row>
    <row r="36" spans="1:12" ht="14.25" customHeight="1" thickBot="1" x14ac:dyDescent="0.35">
      <c r="A36" s="186" t="s">
        <v>65</v>
      </c>
      <c r="B36" s="187" t="s">
        <v>12</v>
      </c>
      <c r="C36" s="187" t="s">
        <v>13</v>
      </c>
      <c r="D36" s="187" t="s">
        <v>14</v>
      </c>
      <c r="E36" s="187" t="s">
        <v>15</v>
      </c>
      <c r="F36" s="187" t="s">
        <v>16</v>
      </c>
      <c r="G36" s="187" t="s">
        <v>66</v>
      </c>
      <c r="H36" s="187" t="s">
        <v>67</v>
      </c>
      <c r="I36" s="187" t="s">
        <v>18</v>
      </c>
      <c r="J36" s="188" t="s">
        <v>19</v>
      </c>
      <c r="K36" s="194"/>
      <c r="L36" s="6"/>
    </row>
    <row r="37" spans="1:12" ht="14.25" customHeight="1" x14ac:dyDescent="0.3">
      <c r="A37" s="168">
        <v>1</v>
      </c>
      <c r="B37" s="169" t="s">
        <v>142</v>
      </c>
      <c r="C37" s="170" t="s">
        <v>143</v>
      </c>
      <c r="D37" s="172" t="s">
        <v>144</v>
      </c>
      <c r="E37" s="172" t="s">
        <v>44</v>
      </c>
      <c r="F37" s="172" t="s">
        <v>45</v>
      </c>
      <c r="G37" s="185">
        <v>16.170000000000002</v>
      </c>
      <c r="H37" s="172" t="s">
        <v>145</v>
      </c>
      <c r="I37" s="172" t="str">
        <f>IF(ISBLANK(G37),"",IF(G37&gt;14.94,"",IF(G37&lt;=11.4,"TSM",IF(G37&lt;=11.84,"SM",IF(G37&lt;=12.4,"KSM",IF(G37&lt;=13.04,"I A",IF(G37&lt;=13.84,"II A",IF(G37&lt;=14.94,"III A"))))))))</f>
        <v/>
      </c>
      <c r="J37" s="174" t="s">
        <v>47</v>
      </c>
      <c r="K37" s="71"/>
      <c r="L37" s="6"/>
    </row>
    <row r="38" spans="1:12" ht="14.25" customHeight="1" x14ac:dyDescent="0.3">
      <c r="A38" s="32">
        <v>2</v>
      </c>
      <c r="B38" s="33" t="s">
        <v>146</v>
      </c>
      <c r="C38" s="34" t="s">
        <v>147</v>
      </c>
      <c r="D38" s="36" t="s">
        <v>148</v>
      </c>
      <c r="E38" s="36" t="s">
        <v>44</v>
      </c>
      <c r="F38" s="36" t="s">
        <v>45</v>
      </c>
      <c r="G38" s="52">
        <v>16.010000000000002</v>
      </c>
      <c r="H38" s="36" t="s">
        <v>145</v>
      </c>
      <c r="I38" s="36" t="str">
        <f>IF(ISBLANK(G38),"",IF(G38&gt;14.94,"",IF(G38&lt;=11.4,"TSM",IF(G38&lt;=11.84,"SM",IF(G38&lt;=12.4,"KSM",IF(G38&lt;=13.04,"I A",IF(G38&lt;=13.84,"II A",IF(G38&lt;=14.94,"III A"))))))))</f>
        <v/>
      </c>
      <c r="J38" s="38" t="s">
        <v>47</v>
      </c>
      <c r="K38" s="71"/>
      <c r="L38" s="6"/>
    </row>
    <row r="39" spans="1:12" ht="14.25" customHeight="1" x14ac:dyDescent="0.3">
      <c r="A39" s="32">
        <v>3</v>
      </c>
      <c r="B39" s="33" t="s">
        <v>149</v>
      </c>
      <c r="C39" s="34" t="s">
        <v>150</v>
      </c>
      <c r="D39" s="35">
        <v>40500</v>
      </c>
      <c r="E39" s="36" t="s">
        <v>98</v>
      </c>
      <c r="F39" s="76"/>
      <c r="G39" s="52">
        <v>14.97</v>
      </c>
      <c r="H39" s="36" t="s">
        <v>145</v>
      </c>
      <c r="I39" s="36" t="str">
        <f>IF(ISBLANK(G39),"",IF(G39&gt;14.94,"",IF(G39&lt;=11.4,"TSM",IF(G39&lt;=11.84,"SM",IF(G39&lt;=12.4,"KSM",IF(G39&lt;=13.04,"I A",IF(G39&lt;=13.84,"II A",IF(G39&lt;=14.94,"III A"))))))))</f>
        <v/>
      </c>
      <c r="J39" s="38" t="s">
        <v>100</v>
      </c>
      <c r="K39" s="71"/>
      <c r="L39" s="6"/>
    </row>
    <row r="40" spans="1:12" ht="14.25" customHeight="1" x14ac:dyDescent="0.3">
      <c r="A40" s="32">
        <v>4</v>
      </c>
      <c r="B40" s="33" t="s">
        <v>151</v>
      </c>
      <c r="C40" s="34" t="s">
        <v>152</v>
      </c>
      <c r="D40" s="35">
        <v>40848</v>
      </c>
      <c r="E40" s="36" t="s">
        <v>22</v>
      </c>
      <c r="F40" s="36" t="s">
        <v>23</v>
      </c>
      <c r="G40" s="52">
        <v>15.53</v>
      </c>
      <c r="H40" s="36" t="s">
        <v>145</v>
      </c>
      <c r="I40" s="36" t="str">
        <f>IF(ISBLANK(G40),"",IF(G40&gt;14.94,"",IF(G40&lt;=11.4,"TSM",IF(G40&lt;=11.84,"SM",IF(G40&lt;=12.4,"KSM",IF(G40&lt;=13.04,"I A",IF(G40&lt;=13.84,"II A",IF(G40&lt;=14.94,"III A"))))))))</f>
        <v/>
      </c>
      <c r="J40" s="38" t="s">
        <v>81</v>
      </c>
      <c r="K40" s="71"/>
      <c r="L40" s="6"/>
    </row>
    <row r="41" spans="1:12" ht="14.25" customHeight="1" x14ac:dyDescent="0.3">
      <c r="A41" s="32">
        <v>5</v>
      </c>
      <c r="B41" s="33" t="s">
        <v>153</v>
      </c>
      <c r="C41" s="34" t="s">
        <v>154</v>
      </c>
      <c r="D41" s="35">
        <v>40550</v>
      </c>
      <c r="E41" s="36" t="s">
        <v>22</v>
      </c>
      <c r="F41" s="36" t="s">
        <v>23</v>
      </c>
      <c r="G41" s="52">
        <v>15.23</v>
      </c>
      <c r="H41" s="36" t="s">
        <v>145</v>
      </c>
      <c r="I41" s="36" t="str">
        <f>IF(ISBLANK(G41),"",IF(G41&gt;14.94,"",IF(G41&lt;=11.4,"TSM",IF(G41&lt;=11.84,"SM",IF(G41&lt;=12.4,"KSM",IF(G41&lt;=13.04,"I A",IF(G41&lt;=13.84,"II A",IF(G41&lt;=14.94,"III A"))))))))</f>
        <v/>
      </c>
      <c r="J41" s="38" t="s">
        <v>115</v>
      </c>
      <c r="K41" s="71"/>
      <c r="L41" s="6"/>
    </row>
    <row r="42" spans="1:12" ht="14.25" customHeight="1" x14ac:dyDescent="0.3">
      <c r="A42" s="32">
        <v>6</v>
      </c>
      <c r="B42" s="33"/>
      <c r="C42" s="34"/>
      <c r="D42" s="35"/>
      <c r="E42" s="76"/>
      <c r="F42" s="76"/>
      <c r="G42" s="52"/>
      <c r="H42" s="36"/>
      <c r="I42" s="36"/>
      <c r="J42" s="51"/>
      <c r="K42" s="71"/>
      <c r="L42" s="6"/>
    </row>
    <row r="43" spans="1:12" ht="14.25" customHeight="1" x14ac:dyDescent="0.3">
      <c r="A43" s="32">
        <v>7</v>
      </c>
      <c r="B43" s="74"/>
      <c r="C43" s="75"/>
      <c r="D43" s="35"/>
      <c r="E43" s="76"/>
      <c r="F43" s="76"/>
      <c r="G43" s="52"/>
      <c r="H43" s="36"/>
      <c r="I43" s="36"/>
      <c r="J43" s="51"/>
      <c r="K43" s="71"/>
      <c r="L43" s="6"/>
    </row>
    <row r="44" spans="1:12" ht="14.25" customHeight="1" x14ac:dyDescent="0.3">
      <c r="A44" s="32">
        <v>8</v>
      </c>
      <c r="B44" s="74"/>
      <c r="C44" s="75"/>
      <c r="D44" s="35"/>
      <c r="E44" s="76"/>
      <c r="F44" s="76"/>
      <c r="G44" s="52"/>
      <c r="H44" s="36"/>
      <c r="I44" s="36"/>
      <c r="J44" s="51"/>
      <c r="K44" s="71"/>
      <c r="L44" s="6"/>
    </row>
    <row r="45" spans="1:12" ht="14.25" customHeight="1" thickBot="1" x14ac:dyDescent="0.35">
      <c r="A45" s="199"/>
      <c r="B45" s="200">
        <v>5</v>
      </c>
      <c r="C45" s="201" t="s">
        <v>64</v>
      </c>
      <c r="D45" s="199"/>
      <c r="E45" s="199"/>
      <c r="F45" s="199"/>
      <c r="G45" s="202"/>
      <c r="H45" s="203"/>
      <c r="I45" s="203"/>
      <c r="J45" s="199"/>
      <c r="K45" s="6"/>
      <c r="L45" s="6"/>
    </row>
    <row r="46" spans="1:12" ht="14.25" customHeight="1" thickBot="1" x14ac:dyDescent="0.35">
      <c r="A46" s="186" t="s">
        <v>65</v>
      </c>
      <c r="B46" s="187" t="s">
        <v>12</v>
      </c>
      <c r="C46" s="187" t="s">
        <v>13</v>
      </c>
      <c r="D46" s="187" t="s">
        <v>14</v>
      </c>
      <c r="E46" s="187" t="s">
        <v>15</v>
      </c>
      <c r="F46" s="187" t="s">
        <v>16</v>
      </c>
      <c r="G46" s="187" t="s">
        <v>66</v>
      </c>
      <c r="H46" s="187" t="s">
        <v>67</v>
      </c>
      <c r="I46" s="187" t="s">
        <v>18</v>
      </c>
      <c r="J46" s="188" t="s">
        <v>19</v>
      </c>
      <c r="K46" s="194"/>
      <c r="L46" s="6"/>
    </row>
    <row r="47" spans="1:12" ht="14.25" customHeight="1" x14ac:dyDescent="0.3">
      <c r="A47" s="168">
        <v>1</v>
      </c>
      <c r="B47" s="169"/>
      <c r="C47" s="170"/>
      <c r="D47" s="172"/>
      <c r="E47" s="204"/>
      <c r="F47" s="204"/>
      <c r="G47" s="185"/>
      <c r="H47" s="172"/>
      <c r="I47" s="172"/>
      <c r="J47" s="184"/>
      <c r="K47" s="71"/>
      <c r="L47" s="6"/>
    </row>
    <row r="48" spans="1:12" ht="14.25" customHeight="1" x14ac:dyDescent="0.3">
      <c r="A48" s="32">
        <v>2</v>
      </c>
      <c r="B48" s="33"/>
      <c r="C48" s="34"/>
      <c r="D48" s="36"/>
      <c r="E48" s="76"/>
      <c r="F48" s="76"/>
      <c r="G48" s="52"/>
      <c r="H48" s="36"/>
      <c r="I48" s="36"/>
      <c r="J48" s="51"/>
      <c r="K48" s="71"/>
      <c r="L48" s="6"/>
    </row>
    <row r="49" spans="1:12" ht="14.25" customHeight="1" x14ac:dyDescent="0.3">
      <c r="A49" s="32">
        <v>3</v>
      </c>
      <c r="B49" s="81"/>
      <c r="C49" s="82"/>
      <c r="D49" s="35"/>
      <c r="E49" s="76"/>
      <c r="F49" s="76"/>
      <c r="G49" s="52"/>
      <c r="H49" s="36"/>
      <c r="I49" s="36"/>
      <c r="J49" s="51"/>
      <c r="K49" s="71"/>
      <c r="L49" s="6"/>
    </row>
    <row r="50" spans="1:12" ht="14.25" customHeight="1" x14ac:dyDescent="0.3">
      <c r="A50" s="32">
        <v>4</v>
      </c>
      <c r="B50" s="33" t="s">
        <v>155</v>
      </c>
      <c r="C50" s="34" t="s">
        <v>156</v>
      </c>
      <c r="D50" s="35">
        <v>40422</v>
      </c>
      <c r="E50" s="36" t="s">
        <v>22</v>
      </c>
      <c r="F50" s="36" t="s">
        <v>23</v>
      </c>
      <c r="G50" s="52">
        <v>15.91</v>
      </c>
      <c r="H50" s="36" t="s">
        <v>122</v>
      </c>
      <c r="I50" s="36" t="str">
        <f>IF(ISBLANK(G50),"",IF(G50&gt;14.94,"",IF(G50&lt;=11.4,"TSM",IF(G50&lt;=11.84,"SM",IF(G50&lt;=12.4,"KSM",IF(G50&lt;=13.04,"I A",IF(G50&lt;=13.84,"II A",IF(G50&lt;=14.94,"III A"))))))))</f>
        <v/>
      </c>
      <c r="J50" s="38" t="s">
        <v>115</v>
      </c>
      <c r="K50" s="71"/>
      <c r="L50" s="6"/>
    </row>
    <row r="51" spans="1:12" ht="14.25" customHeight="1" x14ac:dyDescent="0.3">
      <c r="A51" s="32">
        <v>5</v>
      </c>
      <c r="B51" s="33" t="s">
        <v>157</v>
      </c>
      <c r="C51" s="34" t="s">
        <v>158</v>
      </c>
      <c r="D51" s="35">
        <v>40632</v>
      </c>
      <c r="E51" s="36" t="s">
        <v>22</v>
      </c>
      <c r="F51" s="36" t="s">
        <v>23</v>
      </c>
      <c r="G51" s="52">
        <v>15.45</v>
      </c>
      <c r="H51" s="36" t="s">
        <v>122</v>
      </c>
      <c r="I51" s="36" t="str">
        <f>IF(ISBLANK(G51),"",IF(G51&gt;14.94,"",IF(G51&lt;=11.4,"TSM",IF(G51&lt;=11.84,"SM",IF(G51&lt;=12.4,"KSM",IF(G51&lt;=13.04,"I A",IF(G51&lt;=13.84,"II A",IF(G51&lt;=14.94,"III A"))))))))</f>
        <v/>
      </c>
      <c r="J51" s="38" t="s">
        <v>81</v>
      </c>
      <c r="K51" s="71"/>
      <c r="L51" s="6"/>
    </row>
    <row r="52" spans="1:12" ht="14.25" customHeight="1" x14ac:dyDescent="0.3">
      <c r="A52" s="32">
        <v>6</v>
      </c>
      <c r="B52" s="33" t="s">
        <v>135</v>
      </c>
      <c r="C52" s="34" t="s">
        <v>159</v>
      </c>
      <c r="D52" s="35">
        <v>40760</v>
      </c>
      <c r="E52" s="36" t="s">
        <v>22</v>
      </c>
      <c r="F52" s="36" t="s">
        <v>23</v>
      </c>
      <c r="G52" s="52">
        <v>15.33</v>
      </c>
      <c r="H52" s="36" t="s">
        <v>122</v>
      </c>
      <c r="I52" s="36" t="str">
        <f>IF(ISBLANK(G52),"",IF(G52&gt;14.94,"",IF(G52&lt;=11.4,"TSM",IF(G52&lt;=11.84,"SM",IF(G52&lt;=12.4,"KSM",IF(G52&lt;=13.04,"I A",IF(G52&lt;=13.84,"II A",IF(G52&lt;=14.94,"III A"))))))))</f>
        <v/>
      </c>
      <c r="J52" s="38" t="s">
        <v>81</v>
      </c>
      <c r="K52" s="71"/>
      <c r="L52" s="6"/>
    </row>
    <row r="53" spans="1:12" ht="14.25" customHeight="1" x14ac:dyDescent="0.3">
      <c r="A53" s="32">
        <v>7</v>
      </c>
      <c r="B53" s="74" t="s">
        <v>160</v>
      </c>
      <c r="C53" s="75" t="s">
        <v>161</v>
      </c>
      <c r="D53" s="83" t="s">
        <v>162</v>
      </c>
      <c r="E53" s="36" t="s">
        <v>22</v>
      </c>
      <c r="F53" s="36" t="s">
        <v>23</v>
      </c>
      <c r="G53" s="52">
        <v>13.84</v>
      </c>
      <c r="H53" s="36" t="s">
        <v>122</v>
      </c>
      <c r="I53" s="36" t="str">
        <f>IF(ISBLANK(G53),"",IF(G53&gt;14.94,"",IF(G53&lt;=11.4,"TSM",IF(G53&lt;=11.84,"SM",IF(G53&lt;=12.4,"KSM",IF(G53&lt;=13.04,"I A",IF(G53&lt;=13.84,"II A",IF(G53&lt;=14.94,"III A"))))))))</f>
        <v>II A</v>
      </c>
      <c r="J53" s="38" t="s">
        <v>163</v>
      </c>
      <c r="K53" s="71"/>
      <c r="L53" s="6"/>
    </row>
    <row r="54" spans="1:12" ht="14.25" customHeight="1" x14ac:dyDescent="0.3">
      <c r="A54" s="32">
        <v>8</v>
      </c>
      <c r="B54" s="74" t="s">
        <v>37</v>
      </c>
      <c r="C54" s="75" t="s">
        <v>164</v>
      </c>
      <c r="D54" s="35">
        <v>40763</v>
      </c>
      <c r="E54" s="36" t="s">
        <v>90</v>
      </c>
      <c r="F54" s="36" t="s">
        <v>91</v>
      </c>
      <c r="G54" s="52">
        <v>15.1</v>
      </c>
      <c r="H54" s="36" t="s">
        <v>122</v>
      </c>
      <c r="I54" s="36" t="str">
        <f>IF(ISBLANK(G54),"",IF(G54&gt;14.94,"",IF(G54&lt;=11.4,"TSM",IF(G54&lt;=11.84,"SM",IF(G54&lt;=12.4,"KSM",IF(G54&lt;=13.04,"I A",IF(G54&lt;=13.84,"II A",IF(G54&lt;=14.94,"III A"))))))))</f>
        <v/>
      </c>
      <c r="J54" s="38" t="s">
        <v>92</v>
      </c>
      <c r="K54" s="71"/>
      <c r="L54" s="6"/>
    </row>
    <row r="55" spans="1:12" ht="14.25" customHeight="1" x14ac:dyDescent="0.3">
      <c r="A55" s="40"/>
      <c r="B55" s="41"/>
      <c r="C55" s="40"/>
      <c r="D55" s="40"/>
      <c r="E55" s="40"/>
      <c r="F55" s="40"/>
      <c r="G55" s="84"/>
      <c r="H55" s="42"/>
      <c r="I55" s="42"/>
      <c r="J55" s="40"/>
      <c r="K55" s="6"/>
      <c r="L55" s="6"/>
    </row>
  </sheetData>
  <pageMargins left="0.25" right="0.25" top="0.75" bottom="0.75" header="0" footer="0"/>
  <pageSetup orientation="portrait"/>
  <headerFooter>
    <oddFooter>&amp;C&amp;"Helvetica Neue,Regular"&amp;12&amp;K000000&amp;P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GridLines="0" workbookViewId="0">
      <selection activeCell="A6" sqref="A6:L6"/>
    </sheetView>
  </sheetViews>
  <sheetFormatPr defaultColWidth="14.44140625" defaultRowHeight="15" customHeight="1" x14ac:dyDescent="0.3"/>
  <cols>
    <col min="1" max="1" width="5.88671875" style="85" customWidth="1"/>
    <col min="2" max="2" width="10.21875" style="85" customWidth="1"/>
    <col min="3" max="3" width="14.21875" style="85" customWidth="1"/>
    <col min="4" max="4" width="10.33203125" style="85" customWidth="1"/>
    <col min="5" max="5" width="10.6640625" style="85" customWidth="1"/>
    <col min="6" max="6" width="13.88671875" style="85" customWidth="1"/>
    <col min="7" max="7" width="7.44140625" style="85" customWidth="1"/>
    <col min="8" max="8" width="5.44140625" style="85" customWidth="1"/>
    <col min="9" max="11" width="6.33203125" style="85" customWidth="1"/>
    <col min="12" max="12" width="18" style="85" customWidth="1"/>
    <col min="13" max="14" width="8.6640625" style="85" customWidth="1"/>
    <col min="15" max="15" width="14.44140625" style="85" customWidth="1"/>
    <col min="16" max="16384" width="14.44140625" style="85"/>
  </cols>
  <sheetData>
    <row r="1" spans="1:14" ht="14.25" customHeight="1" x14ac:dyDescent="0.3">
      <c r="A1" s="23" t="s">
        <v>8</v>
      </c>
      <c r="B1" s="24"/>
      <c r="C1" s="25"/>
      <c r="D1" s="6"/>
      <c r="E1" s="6"/>
      <c r="F1" s="6"/>
      <c r="G1" s="66"/>
      <c r="H1" s="86"/>
      <c r="I1" s="26"/>
      <c r="J1" s="26"/>
      <c r="K1" s="26"/>
      <c r="L1" s="6"/>
      <c r="M1" s="6"/>
      <c r="N1" s="6"/>
    </row>
    <row r="2" spans="1:14" ht="14.25" customHeight="1" x14ac:dyDescent="0.3">
      <c r="A2" s="23" t="s">
        <v>9</v>
      </c>
      <c r="B2" s="44"/>
      <c r="C2" s="6"/>
      <c r="D2" s="6"/>
      <c r="E2" s="6"/>
      <c r="F2" s="6"/>
      <c r="G2" s="66"/>
      <c r="H2" s="86"/>
      <c r="I2" s="26"/>
      <c r="J2" s="26"/>
      <c r="K2" s="26"/>
      <c r="L2" s="6"/>
      <c r="M2" s="6"/>
      <c r="N2" s="6"/>
    </row>
    <row r="3" spans="1:14" ht="14.25" customHeight="1" x14ac:dyDescent="0.3">
      <c r="A3" s="67"/>
      <c r="B3" s="45"/>
      <c r="C3" s="45"/>
      <c r="D3" s="45"/>
      <c r="E3" s="45"/>
      <c r="F3" s="67"/>
      <c r="G3" s="68"/>
      <c r="H3" s="87"/>
      <c r="I3" s="69"/>
      <c r="J3" s="69"/>
      <c r="K3" s="69"/>
      <c r="L3" s="67"/>
      <c r="M3" s="6"/>
      <c r="N3" s="6"/>
    </row>
    <row r="4" spans="1:14" ht="18.75" customHeight="1" x14ac:dyDescent="0.3">
      <c r="A4" s="67"/>
      <c r="B4" s="47" t="s">
        <v>63</v>
      </c>
      <c r="C4" s="5"/>
      <c r="D4" s="67"/>
      <c r="E4" s="67"/>
      <c r="F4" s="67"/>
      <c r="G4" s="68"/>
      <c r="H4" s="87"/>
      <c r="I4" s="69"/>
      <c r="J4" s="69"/>
      <c r="K4" s="69"/>
      <c r="L4" s="67"/>
      <c r="M4" s="6"/>
      <c r="N4" s="6"/>
    </row>
    <row r="5" spans="1:14" ht="12.75" customHeight="1" thickBot="1" x14ac:dyDescent="0.35">
      <c r="A5" s="190"/>
      <c r="B5" s="181"/>
      <c r="C5" s="182"/>
      <c r="D5" s="190"/>
      <c r="E5" s="190"/>
      <c r="F5" s="190"/>
      <c r="G5" s="197"/>
      <c r="H5" s="205"/>
      <c r="I5" s="198"/>
      <c r="J5" s="198"/>
      <c r="K5" s="198"/>
      <c r="L5" s="190"/>
      <c r="M5" s="6"/>
      <c r="N5" s="6"/>
    </row>
    <row r="6" spans="1:14" ht="14.25" customHeight="1" thickBot="1" x14ac:dyDescent="0.35">
      <c r="A6" s="186" t="s">
        <v>11</v>
      </c>
      <c r="B6" s="187" t="s">
        <v>12</v>
      </c>
      <c r="C6" s="187" t="s">
        <v>13</v>
      </c>
      <c r="D6" s="187" t="s">
        <v>14</v>
      </c>
      <c r="E6" s="187" t="s">
        <v>15</v>
      </c>
      <c r="F6" s="187" t="s">
        <v>16</v>
      </c>
      <c r="G6" s="187" t="s">
        <v>66</v>
      </c>
      <c r="H6" s="187" t="s">
        <v>67</v>
      </c>
      <c r="I6" s="187" t="s">
        <v>165</v>
      </c>
      <c r="J6" s="187" t="s">
        <v>67</v>
      </c>
      <c r="K6" s="187" t="s">
        <v>18</v>
      </c>
      <c r="L6" s="188" t="s">
        <v>19</v>
      </c>
      <c r="M6" s="194"/>
      <c r="N6" s="6"/>
    </row>
    <row r="7" spans="1:14" ht="14.25" customHeight="1" x14ac:dyDescent="0.3">
      <c r="A7" s="168">
        <v>1</v>
      </c>
      <c r="B7" s="169" t="s">
        <v>82</v>
      </c>
      <c r="C7" s="170" t="s">
        <v>83</v>
      </c>
      <c r="D7" s="183">
        <v>40751</v>
      </c>
      <c r="E7" s="172" t="s">
        <v>22</v>
      </c>
      <c r="F7" s="172" t="s">
        <v>23</v>
      </c>
      <c r="G7" s="185">
        <v>12.64</v>
      </c>
      <c r="H7" s="172" t="s">
        <v>71</v>
      </c>
      <c r="I7" s="173" t="s">
        <v>166</v>
      </c>
      <c r="J7" s="172" t="s">
        <v>167</v>
      </c>
      <c r="K7" s="172" t="str">
        <f>IF(ISBLANK(G7),"",IF(G7&gt;14.94,"",IF(G7&lt;=11.4,"TSM",IF(G7&lt;=11.84,"SM",IF(G7&lt;=12.4,"KSM",IF(G7&lt;=13.04,"I A",IF(G7&lt;=13.84,"II A",IF(G7&lt;=14.94,"III A"))))))))</f>
        <v>I A</v>
      </c>
      <c r="L7" s="174" t="s">
        <v>51</v>
      </c>
      <c r="M7" s="71"/>
      <c r="N7" s="6"/>
    </row>
    <row r="8" spans="1:14" ht="14.25" customHeight="1" x14ac:dyDescent="0.3">
      <c r="A8" s="32">
        <v>2</v>
      </c>
      <c r="B8" s="33" t="s">
        <v>96</v>
      </c>
      <c r="C8" s="34" t="s">
        <v>97</v>
      </c>
      <c r="D8" s="35">
        <v>40331</v>
      </c>
      <c r="E8" s="36" t="s">
        <v>98</v>
      </c>
      <c r="F8" s="76"/>
      <c r="G8" s="52">
        <v>13.94</v>
      </c>
      <c r="H8" s="36" t="s">
        <v>99</v>
      </c>
      <c r="I8" s="37" t="s">
        <v>168</v>
      </c>
      <c r="J8" s="36" t="s">
        <v>167</v>
      </c>
      <c r="K8" s="36" t="s">
        <v>46</v>
      </c>
      <c r="L8" s="38" t="s">
        <v>100</v>
      </c>
      <c r="M8" s="71"/>
      <c r="N8" s="6"/>
    </row>
    <row r="9" spans="1:14" ht="14.25" customHeight="1" x14ac:dyDescent="0.3">
      <c r="A9" s="32">
        <v>3</v>
      </c>
      <c r="B9" s="33" t="s">
        <v>160</v>
      </c>
      <c r="C9" s="34" t="s">
        <v>161</v>
      </c>
      <c r="D9" s="83" t="s">
        <v>162</v>
      </c>
      <c r="E9" s="36" t="s">
        <v>22</v>
      </c>
      <c r="F9" s="36" t="s">
        <v>23</v>
      </c>
      <c r="G9" s="52">
        <v>13.84</v>
      </c>
      <c r="H9" s="36" t="s">
        <v>122</v>
      </c>
      <c r="I9" s="37" t="s">
        <v>169</v>
      </c>
      <c r="J9" s="36" t="s">
        <v>167</v>
      </c>
      <c r="K9" s="36" t="str">
        <f t="shared" ref="K9:K23" si="0">IF(ISBLANK(G9),"",IF(G9&gt;14.94,"",IF(G9&lt;=11.4,"TSM",IF(G9&lt;=11.84,"SM",IF(G9&lt;=12.4,"KSM",IF(G9&lt;=13.04,"I A",IF(G9&lt;=13.84,"II A",IF(G9&lt;=14.94,"III A"))))))))</f>
        <v>II A</v>
      </c>
      <c r="L9" s="38" t="s">
        <v>163</v>
      </c>
      <c r="M9" s="71"/>
      <c r="N9" s="6"/>
    </row>
    <row r="10" spans="1:14" ht="14.25" customHeight="1" x14ac:dyDescent="0.3">
      <c r="A10" s="32">
        <v>4</v>
      </c>
      <c r="B10" s="33" t="s">
        <v>113</v>
      </c>
      <c r="C10" s="34" t="s">
        <v>128</v>
      </c>
      <c r="D10" s="35">
        <v>39424</v>
      </c>
      <c r="E10" s="36" t="s">
        <v>22</v>
      </c>
      <c r="F10" s="36" t="s">
        <v>23</v>
      </c>
      <c r="G10" s="52">
        <v>14.05</v>
      </c>
      <c r="H10" s="36" t="s">
        <v>122</v>
      </c>
      <c r="I10" s="37" t="s">
        <v>170</v>
      </c>
      <c r="J10" s="36" t="s">
        <v>167</v>
      </c>
      <c r="K10" s="36" t="str">
        <f t="shared" si="0"/>
        <v>III A</v>
      </c>
      <c r="L10" s="38" t="s">
        <v>81</v>
      </c>
      <c r="M10" s="71"/>
      <c r="N10" s="6"/>
    </row>
    <row r="11" spans="1:14" ht="14.25" customHeight="1" x14ac:dyDescent="0.3">
      <c r="A11" s="32">
        <v>5</v>
      </c>
      <c r="B11" s="33" t="s">
        <v>135</v>
      </c>
      <c r="C11" s="34" t="s">
        <v>136</v>
      </c>
      <c r="D11" s="35">
        <v>39877</v>
      </c>
      <c r="E11" s="36" t="s">
        <v>90</v>
      </c>
      <c r="F11" s="36" t="s">
        <v>91</v>
      </c>
      <c r="G11" s="52">
        <v>14.11</v>
      </c>
      <c r="H11" s="36" t="s">
        <v>122</v>
      </c>
      <c r="I11" s="37" t="s">
        <v>171</v>
      </c>
      <c r="J11" s="36" t="s">
        <v>167</v>
      </c>
      <c r="K11" s="36" t="str">
        <f t="shared" si="0"/>
        <v>III A</v>
      </c>
      <c r="L11" s="38" t="s">
        <v>92</v>
      </c>
      <c r="M11" s="71"/>
      <c r="N11" s="6"/>
    </row>
    <row r="12" spans="1:14" ht="14.25" customHeight="1" x14ac:dyDescent="0.3">
      <c r="A12" s="32">
        <v>6</v>
      </c>
      <c r="B12" s="74" t="s">
        <v>88</v>
      </c>
      <c r="C12" s="75" t="s">
        <v>89</v>
      </c>
      <c r="D12" s="35">
        <v>39147</v>
      </c>
      <c r="E12" s="36" t="s">
        <v>90</v>
      </c>
      <c r="F12" s="36" t="s">
        <v>91</v>
      </c>
      <c r="G12" s="52">
        <v>14</v>
      </c>
      <c r="H12" s="36" t="s">
        <v>71</v>
      </c>
      <c r="I12" s="37" t="s">
        <v>172</v>
      </c>
      <c r="J12" s="36" t="s">
        <v>167</v>
      </c>
      <c r="K12" s="36" t="str">
        <f t="shared" si="0"/>
        <v>III A</v>
      </c>
      <c r="L12" s="38" t="s">
        <v>92</v>
      </c>
      <c r="M12" s="71"/>
      <c r="N12" s="6"/>
    </row>
    <row r="13" spans="1:14" ht="14.25" customHeight="1" x14ac:dyDescent="0.3">
      <c r="A13" s="32">
        <v>7</v>
      </c>
      <c r="B13" s="72" t="s">
        <v>76</v>
      </c>
      <c r="C13" s="73" t="s">
        <v>77</v>
      </c>
      <c r="D13" s="50">
        <v>33628</v>
      </c>
      <c r="E13" s="36" t="s">
        <v>22</v>
      </c>
      <c r="F13" s="36" t="s">
        <v>78</v>
      </c>
      <c r="G13" s="52">
        <v>13.82</v>
      </c>
      <c r="H13" s="36" t="s">
        <v>71</v>
      </c>
      <c r="I13" s="37" t="s">
        <v>173</v>
      </c>
      <c r="J13" s="36"/>
      <c r="K13" s="36" t="str">
        <f t="shared" si="0"/>
        <v>II A</v>
      </c>
      <c r="L13" s="51"/>
      <c r="M13" s="71"/>
      <c r="N13" s="6"/>
    </row>
    <row r="14" spans="1:14" ht="14.25" customHeight="1" x14ac:dyDescent="0.3">
      <c r="A14" s="32">
        <v>8</v>
      </c>
      <c r="B14" s="33" t="s">
        <v>84</v>
      </c>
      <c r="C14" s="34" t="s">
        <v>85</v>
      </c>
      <c r="D14" s="36" t="s">
        <v>86</v>
      </c>
      <c r="E14" s="36" t="s">
        <v>22</v>
      </c>
      <c r="F14" s="36" t="s">
        <v>23</v>
      </c>
      <c r="G14" s="52">
        <v>13.59</v>
      </c>
      <c r="H14" s="36" t="s">
        <v>71</v>
      </c>
      <c r="I14" s="37" t="s">
        <v>33</v>
      </c>
      <c r="J14" s="36"/>
      <c r="K14" s="36" t="str">
        <f t="shared" si="0"/>
        <v>II A</v>
      </c>
      <c r="L14" s="38" t="s">
        <v>87</v>
      </c>
      <c r="M14" s="71"/>
      <c r="N14" s="6"/>
    </row>
    <row r="15" spans="1:14" ht="14.25" customHeight="1" x14ac:dyDescent="0.3">
      <c r="A15" s="32">
        <v>9</v>
      </c>
      <c r="B15" s="33" t="s">
        <v>110</v>
      </c>
      <c r="C15" s="34" t="s">
        <v>111</v>
      </c>
      <c r="D15" s="35">
        <v>40000</v>
      </c>
      <c r="E15" s="36" t="s">
        <v>22</v>
      </c>
      <c r="F15" s="36" t="s">
        <v>23</v>
      </c>
      <c r="G15" s="52">
        <v>14.14</v>
      </c>
      <c r="H15" s="36" t="s">
        <v>99</v>
      </c>
      <c r="I15" s="36"/>
      <c r="J15" s="36"/>
      <c r="K15" s="36" t="str">
        <f t="shared" si="0"/>
        <v>III A</v>
      </c>
      <c r="L15" s="38" t="s">
        <v>81</v>
      </c>
      <c r="M15" s="71"/>
      <c r="N15" s="6"/>
    </row>
    <row r="16" spans="1:14" ht="14.25" customHeight="1" x14ac:dyDescent="0.3">
      <c r="A16" s="32">
        <v>10</v>
      </c>
      <c r="B16" s="33" t="s">
        <v>113</v>
      </c>
      <c r="C16" s="34" t="s">
        <v>114</v>
      </c>
      <c r="D16" s="35">
        <v>40496</v>
      </c>
      <c r="E16" s="36" t="s">
        <v>22</v>
      </c>
      <c r="F16" s="36" t="s">
        <v>23</v>
      </c>
      <c r="G16" s="52">
        <v>14.2</v>
      </c>
      <c r="H16" s="36" t="s">
        <v>99</v>
      </c>
      <c r="I16" s="36"/>
      <c r="J16" s="36"/>
      <c r="K16" s="36" t="str">
        <f t="shared" si="0"/>
        <v>III A</v>
      </c>
      <c r="L16" s="38" t="s">
        <v>115</v>
      </c>
      <c r="M16" s="71"/>
      <c r="N16" s="6"/>
    </row>
    <row r="17" spans="1:14" ht="14.25" customHeight="1" x14ac:dyDescent="0.3">
      <c r="A17" s="32">
        <v>11</v>
      </c>
      <c r="B17" s="33" t="s">
        <v>82</v>
      </c>
      <c r="C17" s="34" t="s">
        <v>112</v>
      </c>
      <c r="D17" s="35">
        <v>40165</v>
      </c>
      <c r="E17" s="36" t="s">
        <v>22</v>
      </c>
      <c r="F17" s="36" t="s">
        <v>23</v>
      </c>
      <c r="G17" s="52">
        <v>14.23</v>
      </c>
      <c r="H17" s="36" t="s">
        <v>99</v>
      </c>
      <c r="I17" s="36"/>
      <c r="J17" s="36"/>
      <c r="K17" s="36" t="str">
        <f t="shared" si="0"/>
        <v>III A</v>
      </c>
      <c r="L17" s="38" t="s">
        <v>75</v>
      </c>
      <c r="M17" s="71"/>
      <c r="N17" s="6"/>
    </row>
    <row r="18" spans="1:14" ht="14.25" customHeight="1" x14ac:dyDescent="0.3">
      <c r="A18" s="32">
        <v>12</v>
      </c>
      <c r="B18" s="72" t="s">
        <v>79</v>
      </c>
      <c r="C18" s="73" t="s">
        <v>80</v>
      </c>
      <c r="D18" s="35">
        <v>39607</v>
      </c>
      <c r="E18" s="36" t="s">
        <v>22</v>
      </c>
      <c r="F18" s="36" t="s">
        <v>23</v>
      </c>
      <c r="G18" s="52">
        <v>14.26</v>
      </c>
      <c r="H18" s="36" t="s">
        <v>71</v>
      </c>
      <c r="I18" s="36"/>
      <c r="J18" s="36"/>
      <c r="K18" s="36" t="str">
        <f t="shared" si="0"/>
        <v>III A</v>
      </c>
      <c r="L18" s="38" t="s">
        <v>81</v>
      </c>
      <c r="M18" s="71"/>
      <c r="N18" s="6"/>
    </row>
    <row r="19" spans="1:14" ht="14.25" customHeight="1" x14ac:dyDescent="0.3">
      <c r="A19" s="32">
        <v>13</v>
      </c>
      <c r="B19" s="33" t="s">
        <v>107</v>
      </c>
      <c r="C19" s="34" t="s">
        <v>108</v>
      </c>
      <c r="D19" s="36" t="s">
        <v>109</v>
      </c>
      <c r="E19" s="36" t="s">
        <v>22</v>
      </c>
      <c r="F19" s="36" t="s">
        <v>23</v>
      </c>
      <c r="G19" s="52">
        <v>14.26</v>
      </c>
      <c r="H19" s="36" t="s">
        <v>99</v>
      </c>
      <c r="I19" s="36"/>
      <c r="J19" s="36"/>
      <c r="K19" s="36" t="str">
        <f t="shared" si="0"/>
        <v>III A</v>
      </c>
      <c r="L19" s="38" t="s">
        <v>87</v>
      </c>
      <c r="M19" s="71"/>
      <c r="N19" s="6"/>
    </row>
    <row r="20" spans="1:14" ht="14.25" customHeight="1" x14ac:dyDescent="0.3">
      <c r="A20" s="32">
        <v>14</v>
      </c>
      <c r="B20" s="33" t="s">
        <v>93</v>
      </c>
      <c r="C20" s="34" t="s">
        <v>94</v>
      </c>
      <c r="D20" s="35">
        <v>39425</v>
      </c>
      <c r="E20" s="36" t="s">
        <v>22</v>
      </c>
      <c r="F20" s="36" t="s">
        <v>23</v>
      </c>
      <c r="G20" s="52">
        <v>14.28</v>
      </c>
      <c r="H20" s="36" t="s">
        <v>71</v>
      </c>
      <c r="I20" s="36"/>
      <c r="J20" s="36"/>
      <c r="K20" s="36" t="str">
        <f t="shared" si="0"/>
        <v>III A</v>
      </c>
      <c r="L20" s="38" t="s">
        <v>95</v>
      </c>
      <c r="M20" s="77"/>
      <c r="N20" s="78"/>
    </row>
    <row r="21" spans="1:14" ht="14.25" customHeight="1" x14ac:dyDescent="0.3">
      <c r="A21" s="32">
        <v>15</v>
      </c>
      <c r="B21" s="33" t="s">
        <v>41</v>
      </c>
      <c r="C21" s="34" t="s">
        <v>121</v>
      </c>
      <c r="D21" s="35">
        <v>40079</v>
      </c>
      <c r="E21" s="36" t="s">
        <v>22</v>
      </c>
      <c r="F21" s="36" t="s">
        <v>23</v>
      </c>
      <c r="G21" s="52">
        <v>14.31</v>
      </c>
      <c r="H21" s="36" t="s">
        <v>122</v>
      </c>
      <c r="I21" s="36"/>
      <c r="J21" s="36"/>
      <c r="K21" s="36" t="str">
        <f t="shared" si="0"/>
        <v>III A</v>
      </c>
      <c r="L21" s="38" t="s">
        <v>115</v>
      </c>
      <c r="M21" s="71"/>
      <c r="N21" s="6"/>
    </row>
    <row r="22" spans="1:14" ht="14.25" customHeight="1" x14ac:dyDescent="0.3">
      <c r="A22" s="32">
        <v>16</v>
      </c>
      <c r="B22" s="33" t="s">
        <v>140</v>
      </c>
      <c r="C22" s="34" t="s">
        <v>141</v>
      </c>
      <c r="D22" s="80">
        <v>40379</v>
      </c>
      <c r="E22" s="36" t="s">
        <v>90</v>
      </c>
      <c r="F22" s="36" t="s">
        <v>91</v>
      </c>
      <c r="G22" s="52">
        <v>14.47</v>
      </c>
      <c r="H22" s="36" t="s">
        <v>122</v>
      </c>
      <c r="I22" s="36"/>
      <c r="J22" s="36"/>
      <c r="K22" s="36" t="str">
        <f t="shared" si="0"/>
        <v>III A</v>
      </c>
      <c r="L22" s="38" t="s">
        <v>92</v>
      </c>
      <c r="M22" s="71"/>
      <c r="N22" s="6"/>
    </row>
    <row r="23" spans="1:14" ht="14.25" customHeight="1" x14ac:dyDescent="0.3">
      <c r="A23" s="32">
        <v>17</v>
      </c>
      <c r="B23" s="33" t="s">
        <v>101</v>
      </c>
      <c r="C23" s="34" t="s">
        <v>137</v>
      </c>
      <c r="D23" s="36" t="s">
        <v>138</v>
      </c>
      <c r="E23" s="36" t="s">
        <v>22</v>
      </c>
      <c r="F23" s="36" t="s">
        <v>23</v>
      </c>
      <c r="G23" s="52">
        <v>14.62</v>
      </c>
      <c r="H23" s="36" t="s">
        <v>122</v>
      </c>
      <c r="I23" s="36"/>
      <c r="J23" s="36"/>
      <c r="K23" s="36" t="str">
        <f t="shared" si="0"/>
        <v>III A</v>
      </c>
      <c r="L23" s="38" t="s">
        <v>139</v>
      </c>
      <c r="M23" s="71"/>
      <c r="N23" s="6"/>
    </row>
    <row r="24" spans="1:14" ht="14.25" customHeight="1" x14ac:dyDescent="0.3">
      <c r="A24" s="32">
        <v>18</v>
      </c>
      <c r="B24" s="72" t="s">
        <v>149</v>
      </c>
      <c r="C24" s="73" t="s">
        <v>150</v>
      </c>
      <c r="D24" s="35">
        <v>40500</v>
      </c>
      <c r="E24" s="36" t="s">
        <v>98</v>
      </c>
      <c r="F24" s="76"/>
      <c r="G24" s="52">
        <v>14.97</v>
      </c>
      <c r="H24" s="36" t="s">
        <v>145</v>
      </c>
      <c r="I24" s="36"/>
      <c r="J24" s="36"/>
      <c r="K24" s="36" t="s">
        <v>174</v>
      </c>
      <c r="L24" s="38" t="s">
        <v>100</v>
      </c>
      <c r="M24" s="71"/>
      <c r="N24" s="6"/>
    </row>
    <row r="25" spans="1:14" ht="14.25" customHeight="1" x14ac:dyDescent="0.3">
      <c r="A25" s="32">
        <v>19</v>
      </c>
      <c r="B25" s="33" t="s">
        <v>37</v>
      </c>
      <c r="C25" s="34" t="s">
        <v>164</v>
      </c>
      <c r="D25" s="35">
        <v>40763</v>
      </c>
      <c r="E25" s="36" t="s">
        <v>90</v>
      </c>
      <c r="F25" s="36" t="s">
        <v>91</v>
      </c>
      <c r="G25" s="52">
        <v>15.1</v>
      </c>
      <c r="H25" s="36" t="s">
        <v>122</v>
      </c>
      <c r="I25" s="36"/>
      <c r="J25" s="36"/>
      <c r="K25" s="36" t="s">
        <v>174</v>
      </c>
      <c r="L25" s="38" t="s">
        <v>92</v>
      </c>
      <c r="M25" s="71"/>
      <c r="N25" s="6"/>
    </row>
    <row r="26" spans="1:14" ht="14.25" customHeight="1" x14ac:dyDescent="0.3">
      <c r="A26" s="32">
        <v>20</v>
      </c>
      <c r="B26" s="33" t="s">
        <v>68</v>
      </c>
      <c r="C26" s="34" t="s">
        <v>69</v>
      </c>
      <c r="D26" s="36" t="s">
        <v>70</v>
      </c>
      <c r="E26" s="36" t="s">
        <v>44</v>
      </c>
      <c r="F26" s="36" t="s">
        <v>45</v>
      </c>
      <c r="G26" s="52">
        <v>15.12</v>
      </c>
      <c r="H26" s="36" t="s">
        <v>71</v>
      </c>
      <c r="I26" s="36"/>
      <c r="J26" s="36"/>
      <c r="K26" s="36" t="s">
        <v>174</v>
      </c>
      <c r="L26" s="38" t="s">
        <v>72</v>
      </c>
      <c r="M26" s="71"/>
      <c r="N26" s="6"/>
    </row>
    <row r="27" spans="1:14" ht="14.25" customHeight="1" x14ac:dyDescent="0.3">
      <c r="A27" s="32">
        <v>21</v>
      </c>
      <c r="B27" s="33" t="s">
        <v>153</v>
      </c>
      <c r="C27" s="34" t="s">
        <v>154</v>
      </c>
      <c r="D27" s="35">
        <v>40550</v>
      </c>
      <c r="E27" s="36" t="s">
        <v>22</v>
      </c>
      <c r="F27" s="36" t="s">
        <v>23</v>
      </c>
      <c r="G27" s="52">
        <v>15.23</v>
      </c>
      <c r="H27" s="36" t="s">
        <v>145</v>
      </c>
      <c r="I27" s="36"/>
      <c r="J27" s="36"/>
      <c r="K27" s="36" t="s">
        <v>174</v>
      </c>
      <c r="L27" s="38" t="s">
        <v>115</v>
      </c>
      <c r="M27" s="71"/>
      <c r="N27" s="6"/>
    </row>
    <row r="28" spans="1:14" ht="14.25" customHeight="1" x14ac:dyDescent="0.3">
      <c r="A28" s="32">
        <v>22</v>
      </c>
      <c r="B28" s="33" t="s">
        <v>135</v>
      </c>
      <c r="C28" s="34" t="s">
        <v>159</v>
      </c>
      <c r="D28" s="35">
        <v>40760</v>
      </c>
      <c r="E28" s="36" t="s">
        <v>22</v>
      </c>
      <c r="F28" s="36" t="s">
        <v>23</v>
      </c>
      <c r="G28" s="52">
        <v>15.33</v>
      </c>
      <c r="H28" s="36" t="s">
        <v>122</v>
      </c>
      <c r="I28" s="36"/>
      <c r="J28" s="36"/>
      <c r="K28" s="36" t="s">
        <v>174</v>
      </c>
      <c r="L28" s="38" t="s">
        <v>81</v>
      </c>
      <c r="M28" s="71"/>
      <c r="N28" s="6"/>
    </row>
    <row r="29" spans="1:14" ht="14.25" customHeight="1" x14ac:dyDescent="0.3">
      <c r="A29" s="32">
        <v>23</v>
      </c>
      <c r="B29" s="33" t="s">
        <v>132</v>
      </c>
      <c r="C29" s="34" t="s">
        <v>133</v>
      </c>
      <c r="D29" s="36" t="s">
        <v>134</v>
      </c>
      <c r="E29" s="36" t="s">
        <v>44</v>
      </c>
      <c r="F29" s="36" t="s">
        <v>45</v>
      </c>
      <c r="G29" s="52">
        <v>15.45</v>
      </c>
      <c r="H29" s="36" t="s">
        <v>122</v>
      </c>
      <c r="I29" s="36"/>
      <c r="J29" s="36"/>
      <c r="K29" s="36" t="s">
        <v>174</v>
      </c>
      <c r="L29" s="38" t="s">
        <v>72</v>
      </c>
      <c r="M29" s="71"/>
      <c r="N29" s="6"/>
    </row>
    <row r="30" spans="1:14" ht="14.25" customHeight="1" x14ac:dyDescent="0.3">
      <c r="A30" s="32">
        <v>24</v>
      </c>
      <c r="B30" s="33" t="s">
        <v>157</v>
      </c>
      <c r="C30" s="34" t="s">
        <v>158</v>
      </c>
      <c r="D30" s="35">
        <v>40632</v>
      </c>
      <c r="E30" s="36" t="s">
        <v>22</v>
      </c>
      <c r="F30" s="36" t="s">
        <v>23</v>
      </c>
      <c r="G30" s="52">
        <v>15.45</v>
      </c>
      <c r="H30" s="36" t="s">
        <v>122</v>
      </c>
      <c r="I30" s="36"/>
      <c r="J30" s="36"/>
      <c r="K30" s="36" t="s">
        <v>174</v>
      </c>
      <c r="L30" s="38" t="s">
        <v>81</v>
      </c>
      <c r="M30" s="71"/>
      <c r="N30" s="6"/>
    </row>
    <row r="31" spans="1:14" ht="14.25" customHeight="1" x14ac:dyDescent="0.3">
      <c r="A31" s="32">
        <v>25</v>
      </c>
      <c r="B31" s="33" t="s">
        <v>151</v>
      </c>
      <c r="C31" s="34" t="s">
        <v>152</v>
      </c>
      <c r="D31" s="35">
        <v>40848</v>
      </c>
      <c r="E31" s="36" t="s">
        <v>22</v>
      </c>
      <c r="F31" s="36" t="s">
        <v>23</v>
      </c>
      <c r="G31" s="52">
        <v>15.53</v>
      </c>
      <c r="H31" s="36" t="s">
        <v>145</v>
      </c>
      <c r="I31" s="36"/>
      <c r="J31" s="36"/>
      <c r="K31" s="36" t="s">
        <v>174</v>
      </c>
      <c r="L31" s="38" t="s">
        <v>81</v>
      </c>
      <c r="M31" s="71"/>
      <c r="N31" s="6"/>
    </row>
    <row r="32" spans="1:14" ht="14.25" customHeight="1" x14ac:dyDescent="0.3">
      <c r="A32" s="32">
        <v>26</v>
      </c>
      <c r="B32" s="33" t="s">
        <v>129</v>
      </c>
      <c r="C32" s="34" t="s">
        <v>130</v>
      </c>
      <c r="D32" s="36" t="s">
        <v>131</v>
      </c>
      <c r="E32" s="36" t="s">
        <v>44</v>
      </c>
      <c r="F32" s="36" t="s">
        <v>45</v>
      </c>
      <c r="G32" s="52">
        <v>15.71</v>
      </c>
      <c r="H32" s="36" t="s">
        <v>122</v>
      </c>
      <c r="I32" s="36"/>
      <c r="J32" s="36"/>
      <c r="K32" s="36" t="s">
        <v>174</v>
      </c>
      <c r="L32" s="38" t="s">
        <v>72</v>
      </c>
      <c r="M32" s="71"/>
      <c r="N32" s="6"/>
    </row>
    <row r="33" spans="1:14" ht="14.25" customHeight="1" x14ac:dyDescent="0.3">
      <c r="A33" s="32">
        <v>27</v>
      </c>
      <c r="B33" s="33" t="s">
        <v>101</v>
      </c>
      <c r="C33" s="34" t="s">
        <v>102</v>
      </c>
      <c r="D33" s="36" t="s">
        <v>103</v>
      </c>
      <c r="E33" s="36" t="s">
        <v>44</v>
      </c>
      <c r="F33" s="36" t="s">
        <v>45</v>
      </c>
      <c r="G33" s="52">
        <v>15.72</v>
      </c>
      <c r="H33" s="36" t="s">
        <v>99</v>
      </c>
      <c r="I33" s="36"/>
      <c r="J33" s="36"/>
      <c r="K33" s="36" t="s">
        <v>174</v>
      </c>
      <c r="L33" s="38" t="s">
        <v>47</v>
      </c>
      <c r="M33" s="71"/>
      <c r="N33" s="6"/>
    </row>
    <row r="34" spans="1:14" ht="14.25" customHeight="1" x14ac:dyDescent="0.3">
      <c r="A34" s="32">
        <v>28</v>
      </c>
      <c r="B34" s="33" t="s">
        <v>155</v>
      </c>
      <c r="C34" s="34" t="s">
        <v>156</v>
      </c>
      <c r="D34" s="35">
        <v>40422</v>
      </c>
      <c r="E34" s="36" t="s">
        <v>22</v>
      </c>
      <c r="F34" s="36" t="s">
        <v>23</v>
      </c>
      <c r="G34" s="52">
        <v>15.91</v>
      </c>
      <c r="H34" s="36" t="s">
        <v>122</v>
      </c>
      <c r="I34" s="36"/>
      <c r="J34" s="36"/>
      <c r="K34" s="36" t="s">
        <v>174</v>
      </c>
      <c r="L34" s="38" t="s">
        <v>115</v>
      </c>
      <c r="M34" s="71"/>
      <c r="N34" s="6"/>
    </row>
    <row r="35" spans="1:14" ht="14.25" customHeight="1" x14ac:dyDescent="0.3">
      <c r="A35" s="32">
        <v>29</v>
      </c>
      <c r="B35" s="33" t="s">
        <v>146</v>
      </c>
      <c r="C35" s="34" t="s">
        <v>147</v>
      </c>
      <c r="D35" s="36" t="s">
        <v>148</v>
      </c>
      <c r="E35" s="36" t="s">
        <v>44</v>
      </c>
      <c r="F35" s="36" t="s">
        <v>45</v>
      </c>
      <c r="G35" s="52">
        <v>16.010000000000002</v>
      </c>
      <c r="H35" s="36" t="s">
        <v>145</v>
      </c>
      <c r="I35" s="36"/>
      <c r="J35" s="36"/>
      <c r="K35" s="36" t="s">
        <v>25</v>
      </c>
      <c r="L35" s="38" t="s">
        <v>47</v>
      </c>
      <c r="M35" s="71"/>
      <c r="N35" s="6"/>
    </row>
    <row r="36" spans="1:14" ht="14.25" customHeight="1" x14ac:dyDescent="0.3">
      <c r="A36" s="32">
        <v>30</v>
      </c>
      <c r="B36" s="33" t="s">
        <v>104</v>
      </c>
      <c r="C36" s="34" t="s">
        <v>105</v>
      </c>
      <c r="D36" s="36" t="s">
        <v>106</v>
      </c>
      <c r="E36" s="36" t="s">
        <v>44</v>
      </c>
      <c r="F36" s="36" t="s">
        <v>45</v>
      </c>
      <c r="G36" s="52">
        <v>16.07</v>
      </c>
      <c r="H36" s="36" t="s">
        <v>99</v>
      </c>
      <c r="I36" s="36"/>
      <c r="J36" s="36"/>
      <c r="K36" s="36" t="s">
        <v>25</v>
      </c>
      <c r="L36" s="38" t="s">
        <v>47</v>
      </c>
      <c r="M36" s="71"/>
      <c r="N36" s="6"/>
    </row>
    <row r="37" spans="1:14" ht="14.25" customHeight="1" x14ac:dyDescent="0.3">
      <c r="A37" s="32">
        <v>31</v>
      </c>
      <c r="B37" s="33" t="s">
        <v>116</v>
      </c>
      <c r="C37" s="34" t="s">
        <v>117</v>
      </c>
      <c r="D37" s="35">
        <v>39477</v>
      </c>
      <c r="E37" s="36" t="s">
        <v>118</v>
      </c>
      <c r="F37" s="36" t="s">
        <v>119</v>
      </c>
      <c r="G37" s="52">
        <v>16.13</v>
      </c>
      <c r="H37" s="36" t="s">
        <v>99</v>
      </c>
      <c r="I37" s="36"/>
      <c r="J37" s="36"/>
      <c r="K37" s="36" t="s">
        <v>25</v>
      </c>
      <c r="L37" s="38" t="s">
        <v>120</v>
      </c>
      <c r="M37" s="71"/>
      <c r="N37" s="6"/>
    </row>
    <row r="38" spans="1:14" ht="14.25" customHeight="1" x14ac:dyDescent="0.3">
      <c r="A38" s="32">
        <v>32</v>
      </c>
      <c r="B38" s="74" t="s">
        <v>142</v>
      </c>
      <c r="C38" s="75" t="s">
        <v>143</v>
      </c>
      <c r="D38" s="36" t="s">
        <v>144</v>
      </c>
      <c r="E38" s="36" t="s">
        <v>44</v>
      </c>
      <c r="F38" s="36" t="s">
        <v>45</v>
      </c>
      <c r="G38" s="52">
        <v>16.170000000000002</v>
      </c>
      <c r="H38" s="36" t="s">
        <v>145</v>
      </c>
      <c r="I38" s="36"/>
      <c r="J38" s="36"/>
      <c r="K38" s="36" t="s">
        <v>25</v>
      </c>
      <c r="L38" s="38" t="s">
        <v>47</v>
      </c>
      <c r="M38" s="71"/>
      <c r="N38" s="6"/>
    </row>
    <row r="39" spans="1:14" ht="14.25" customHeight="1" x14ac:dyDescent="0.3">
      <c r="A39" s="32">
        <v>33</v>
      </c>
      <c r="B39" s="72" t="s">
        <v>73</v>
      </c>
      <c r="C39" s="73" t="s">
        <v>74</v>
      </c>
      <c r="D39" s="35">
        <v>35977</v>
      </c>
      <c r="E39" s="36" t="s">
        <v>22</v>
      </c>
      <c r="F39" s="36" t="s">
        <v>23</v>
      </c>
      <c r="G39" s="52">
        <v>16.920000000000002</v>
      </c>
      <c r="H39" s="36" t="s">
        <v>71</v>
      </c>
      <c r="I39" s="36"/>
      <c r="J39" s="36"/>
      <c r="K39" s="36" t="s">
        <v>30</v>
      </c>
      <c r="L39" s="38" t="s">
        <v>75</v>
      </c>
      <c r="M39" s="71"/>
      <c r="N39" s="6"/>
    </row>
    <row r="40" spans="1:14" ht="14.25" customHeight="1" x14ac:dyDescent="0.3">
      <c r="A40" s="33" t="s">
        <v>40</v>
      </c>
      <c r="B40" s="33" t="s">
        <v>123</v>
      </c>
      <c r="C40" s="34" t="s">
        <v>124</v>
      </c>
      <c r="D40" s="36" t="s">
        <v>125</v>
      </c>
      <c r="E40" s="36" t="s">
        <v>22</v>
      </c>
      <c r="F40" s="36" t="s">
        <v>23</v>
      </c>
      <c r="G40" s="52">
        <v>15.88</v>
      </c>
      <c r="H40" s="36" t="s">
        <v>122</v>
      </c>
      <c r="I40" s="36"/>
      <c r="J40" s="36"/>
      <c r="K40" s="36" t="s">
        <v>174</v>
      </c>
      <c r="L40" s="38" t="s">
        <v>126</v>
      </c>
      <c r="M40" s="71"/>
      <c r="N40" s="6"/>
    </row>
    <row r="41" spans="1:14" ht="14.25" customHeight="1" x14ac:dyDescent="0.3">
      <c r="A41" s="40"/>
      <c r="B41" s="41"/>
      <c r="C41" s="40"/>
      <c r="D41" s="40"/>
      <c r="E41" s="40"/>
      <c r="F41" s="40"/>
      <c r="G41" s="84"/>
      <c r="H41" s="88"/>
      <c r="I41" s="42"/>
      <c r="J41" s="42"/>
      <c r="K41" s="42"/>
      <c r="L41" s="40"/>
      <c r="M41" s="6"/>
      <c r="N41" s="6"/>
    </row>
  </sheetData>
  <pageMargins left="0.25" right="0.25" top="0.75" bottom="0.75" header="0" footer="0"/>
  <pageSetup orientation="portrait"/>
  <headerFooter>
    <oddFooter>&amp;C&amp;"Helvetica Neue,Regular"&amp;12&amp;K000000&amp;P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workbookViewId="0">
      <selection activeCell="A26" sqref="A26:J26"/>
    </sheetView>
  </sheetViews>
  <sheetFormatPr defaultColWidth="14.44140625" defaultRowHeight="15" customHeight="1" x14ac:dyDescent="0.3"/>
  <cols>
    <col min="1" max="1" width="5" style="89" customWidth="1"/>
    <col min="2" max="2" width="11.21875" style="89" customWidth="1"/>
    <col min="3" max="3" width="11" style="89" customWidth="1"/>
    <col min="4" max="4" width="10.33203125" style="89" customWidth="1"/>
    <col min="5" max="5" width="10.6640625" style="89" customWidth="1"/>
    <col min="6" max="6" width="13" style="89" customWidth="1"/>
    <col min="7" max="9" width="7" style="89" customWidth="1"/>
    <col min="10" max="10" width="17.44140625" style="89" customWidth="1"/>
    <col min="11" max="11" width="8.6640625" style="89" customWidth="1"/>
    <col min="12" max="12" width="14.44140625" style="89" customWidth="1"/>
    <col min="13" max="16384" width="14.44140625" style="89"/>
  </cols>
  <sheetData>
    <row r="1" spans="1:11" ht="14.25" customHeight="1" x14ac:dyDescent="0.3">
      <c r="A1" s="23" t="s">
        <v>8</v>
      </c>
      <c r="B1" s="24"/>
      <c r="C1" s="25"/>
      <c r="D1" s="90"/>
      <c r="E1" s="6"/>
      <c r="F1" s="6"/>
      <c r="G1" s="66"/>
      <c r="H1" s="26"/>
      <c r="I1" s="26"/>
      <c r="J1" s="6"/>
      <c r="K1" s="6"/>
    </row>
    <row r="2" spans="1:11" ht="14.25" customHeight="1" x14ac:dyDescent="0.3">
      <c r="A2" s="23" t="s">
        <v>9</v>
      </c>
      <c r="B2" s="24"/>
      <c r="C2" s="25"/>
      <c r="D2" s="90"/>
      <c r="E2" s="6"/>
      <c r="F2" s="6"/>
      <c r="G2" s="66"/>
      <c r="H2" s="26"/>
      <c r="I2" s="26"/>
      <c r="J2" s="6"/>
      <c r="K2" s="6"/>
    </row>
    <row r="3" spans="1:11" ht="14.25" customHeight="1" x14ac:dyDescent="0.3">
      <c r="A3" s="6"/>
      <c r="B3" s="45"/>
      <c r="C3" s="45"/>
      <c r="D3" s="45"/>
      <c r="E3" s="45"/>
      <c r="F3" s="91"/>
      <c r="G3" s="66"/>
      <c r="H3" s="26"/>
      <c r="I3" s="26"/>
      <c r="J3" s="6"/>
      <c r="K3" s="6"/>
    </row>
    <row r="4" spans="1:11" ht="18.75" customHeight="1" x14ac:dyDescent="0.3">
      <c r="A4" s="6"/>
      <c r="B4" s="47" t="s">
        <v>175</v>
      </c>
      <c r="C4" s="45"/>
      <c r="D4" s="45"/>
      <c r="E4" s="45"/>
      <c r="F4" s="91"/>
      <c r="G4" s="66"/>
      <c r="H4" s="26"/>
      <c r="I4" s="26"/>
      <c r="J4" s="6"/>
      <c r="K4" s="6"/>
    </row>
    <row r="5" spans="1:11" ht="14.25" customHeight="1" thickBot="1" x14ac:dyDescent="0.35">
      <c r="A5" s="175"/>
      <c r="B5" s="181"/>
      <c r="C5" s="196" t="s">
        <v>176</v>
      </c>
      <c r="D5" s="206"/>
      <c r="E5" s="175"/>
      <c r="F5" s="175"/>
      <c r="G5" s="207"/>
      <c r="H5" s="177"/>
      <c r="I5" s="177"/>
      <c r="J5" s="175"/>
      <c r="K5" s="6"/>
    </row>
    <row r="6" spans="1:11" ht="14.25" customHeight="1" thickBot="1" x14ac:dyDescent="0.35">
      <c r="A6" s="186" t="s">
        <v>65</v>
      </c>
      <c r="B6" s="187" t="s">
        <v>12</v>
      </c>
      <c r="C6" s="187" t="s">
        <v>13</v>
      </c>
      <c r="D6" s="187" t="s">
        <v>14</v>
      </c>
      <c r="E6" s="187" t="s">
        <v>15</v>
      </c>
      <c r="F6" s="187" t="s">
        <v>16</v>
      </c>
      <c r="G6" s="187" t="s">
        <v>66</v>
      </c>
      <c r="H6" s="187" t="s">
        <v>67</v>
      </c>
      <c r="I6" s="187" t="s">
        <v>18</v>
      </c>
      <c r="J6" s="188" t="s">
        <v>19</v>
      </c>
      <c r="K6" s="194"/>
    </row>
    <row r="7" spans="1:11" ht="14.25" customHeight="1" x14ac:dyDescent="0.3">
      <c r="A7" s="168">
        <v>1</v>
      </c>
      <c r="B7" s="169" t="s">
        <v>177</v>
      </c>
      <c r="C7" s="170" t="s">
        <v>178</v>
      </c>
      <c r="D7" s="171">
        <v>40370</v>
      </c>
      <c r="E7" s="172" t="s">
        <v>22</v>
      </c>
      <c r="F7" s="172" t="s">
        <v>23</v>
      </c>
      <c r="G7" s="185">
        <v>13.34</v>
      </c>
      <c r="H7" s="192" t="s">
        <v>179</v>
      </c>
      <c r="I7" s="172" t="str">
        <f t="shared" ref="I7:I14" si="0">IF(ISBLANK(G7),"",IF(G7&gt;13.14,"",IF(G7&lt;=10.28,"TSM",IF(G7&lt;=10.58,"SM",IF(G7&lt;=10.9,"KSM",IF(G7&lt;=11.35,"I A",IF(G7&lt;=12,"II A",IF(G7&lt;=13.14,"III A"))))))))</f>
        <v/>
      </c>
      <c r="J7" s="174" t="s">
        <v>180</v>
      </c>
      <c r="K7" s="79" t="s">
        <v>127</v>
      </c>
    </row>
    <row r="8" spans="1:11" ht="14.25" customHeight="1" x14ac:dyDescent="0.3">
      <c r="A8" s="32">
        <v>2</v>
      </c>
      <c r="B8" s="74" t="s">
        <v>181</v>
      </c>
      <c r="C8" s="75" t="s">
        <v>182</v>
      </c>
      <c r="D8" s="36" t="s">
        <v>183</v>
      </c>
      <c r="E8" s="36" t="s">
        <v>44</v>
      </c>
      <c r="F8" s="36" t="s">
        <v>45</v>
      </c>
      <c r="G8" s="52">
        <v>14.62</v>
      </c>
      <c r="H8" s="63" t="s">
        <v>179</v>
      </c>
      <c r="I8" s="36" t="str">
        <f t="shared" si="0"/>
        <v/>
      </c>
      <c r="J8" s="38" t="s">
        <v>47</v>
      </c>
      <c r="K8" s="71"/>
    </row>
    <row r="9" spans="1:11" ht="14.25" customHeight="1" x14ac:dyDescent="0.3">
      <c r="A9" s="32">
        <v>3</v>
      </c>
      <c r="B9" s="74" t="s">
        <v>184</v>
      </c>
      <c r="C9" s="75" t="s">
        <v>185</v>
      </c>
      <c r="D9" s="36" t="s">
        <v>186</v>
      </c>
      <c r="E9" s="36" t="s">
        <v>22</v>
      </c>
      <c r="F9" s="36" t="s">
        <v>23</v>
      </c>
      <c r="G9" s="52">
        <v>12.34</v>
      </c>
      <c r="H9" s="63" t="s">
        <v>179</v>
      </c>
      <c r="I9" s="36" t="str">
        <f t="shared" si="0"/>
        <v>III A</v>
      </c>
      <c r="J9" s="38" t="s">
        <v>139</v>
      </c>
      <c r="K9" s="79" t="s">
        <v>127</v>
      </c>
    </row>
    <row r="10" spans="1:11" ht="14.25" customHeight="1" x14ac:dyDescent="0.3">
      <c r="A10" s="32">
        <v>4</v>
      </c>
      <c r="B10" s="74" t="s">
        <v>187</v>
      </c>
      <c r="C10" s="75" t="s">
        <v>188</v>
      </c>
      <c r="D10" s="36" t="s">
        <v>189</v>
      </c>
      <c r="E10" s="36" t="s">
        <v>22</v>
      </c>
      <c r="F10" s="36" t="s">
        <v>23</v>
      </c>
      <c r="G10" s="52">
        <v>12.92</v>
      </c>
      <c r="H10" s="63" t="s">
        <v>179</v>
      </c>
      <c r="I10" s="36" t="str">
        <f t="shared" si="0"/>
        <v>III A</v>
      </c>
      <c r="J10" s="38" t="s">
        <v>87</v>
      </c>
      <c r="K10" s="71"/>
    </row>
    <row r="11" spans="1:11" ht="14.25" customHeight="1" x14ac:dyDescent="0.3">
      <c r="A11" s="32">
        <v>5</v>
      </c>
      <c r="B11" s="74" t="s">
        <v>190</v>
      </c>
      <c r="C11" s="75" t="s">
        <v>188</v>
      </c>
      <c r="D11" s="36" t="s">
        <v>191</v>
      </c>
      <c r="E11" s="36" t="s">
        <v>22</v>
      </c>
      <c r="F11" s="36" t="s">
        <v>23</v>
      </c>
      <c r="G11" s="52">
        <v>12.84</v>
      </c>
      <c r="H11" s="63" t="s">
        <v>179</v>
      </c>
      <c r="I11" s="36" t="str">
        <f t="shared" si="0"/>
        <v>III A</v>
      </c>
      <c r="J11" s="38" t="s">
        <v>87</v>
      </c>
      <c r="K11" s="71"/>
    </row>
    <row r="12" spans="1:11" ht="14.25" customHeight="1" x14ac:dyDescent="0.3">
      <c r="A12" s="32">
        <v>6</v>
      </c>
      <c r="B12" s="33" t="s">
        <v>192</v>
      </c>
      <c r="C12" s="34" t="s">
        <v>193</v>
      </c>
      <c r="D12" s="35">
        <v>40004</v>
      </c>
      <c r="E12" s="36" t="s">
        <v>22</v>
      </c>
      <c r="F12" s="36" t="s">
        <v>23</v>
      </c>
      <c r="G12" s="37" t="s">
        <v>33</v>
      </c>
      <c r="H12" s="92"/>
      <c r="I12" s="36" t="str">
        <f t="shared" si="0"/>
        <v/>
      </c>
      <c r="J12" s="38" t="s">
        <v>58</v>
      </c>
      <c r="K12" s="79" t="s">
        <v>127</v>
      </c>
    </row>
    <row r="13" spans="1:11" ht="14.25" customHeight="1" x14ac:dyDescent="0.3">
      <c r="A13" s="32">
        <v>7</v>
      </c>
      <c r="B13" s="81"/>
      <c r="C13" s="82"/>
      <c r="D13" s="35"/>
      <c r="E13" s="51"/>
      <c r="F13" s="51"/>
      <c r="G13" s="52"/>
      <c r="H13" s="92"/>
      <c r="I13" s="36" t="str">
        <f t="shared" si="0"/>
        <v/>
      </c>
      <c r="J13" s="51"/>
      <c r="K13" s="71"/>
    </row>
    <row r="14" spans="1:11" ht="14.25" customHeight="1" x14ac:dyDescent="0.3">
      <c r="A14" s="32">
        <v>8</v>
      </c>
      <c r="B14" s="81"/>
      <c r="C14" s="82"/>
      <c r="D14" s="35"/>
      <c r="E14" s="51"/>
      <c r="F14" s="51"/>
      <c r="G14" s="52"/>
      <c r="H14" s="92"/>
      <c r="I14" s="36" t="str">
        <f t="shared" si="0"/>
        <v/>
      </c>
      <c r="J14" s="51"/>
      <c r="K14" s="71"/>
    </row>
    <row r="15" spans="1:11" ht="14.25" customHeight="1" thickBot="1" x14ac:dyDescent="0.35">
      <c r="A15" s="208"/>
      <c r="B15" s="209"/>
      <c r="C15" s="210" t="s">
        <v>194</v>
      </c>
      <c r="D15" s="211"/>
      <c r="E15" s="212"/>
      <c r="F15" s="213"/>
      <c r="G15" s="214"/>
      <c r="H15" s="215"/>
      <c r="I15" s="215"/>
      <c r="J15" s="199"/>
      <c r="K15" s="6"/>
    </row>
    <row r="16" spans="1:11" ht="14.25" customHeight="1" thickBot="1" x14ac:dyDescent="0.35">
      <c r="A16" s="186" t="s">
        <v>65</v>
      </c>
      <c r="B16" s="187" t="s">
        <v>12</v>
      </c>
      <c r="C16" s="187" t="s">
        <v>13</v>
      </c>
      <c r="D16" s="187" t="s">
        <v>14</v>
      </c>
      <c r="E16" s="187" t="s">
        <v>15</v>
      </c>
      <c r="F16" s="187" t="s">
        <v>16</v>
      </c>
      <c r="G16" s="187" t="s">
        <v>66</v>
      </c>
      <c r="H16" s="187" t="s">
        <v>67</v>
      </c>
      <c r="I16" s="187" t="s">
        <v>18</v>
      </c>
      <c r="J16" s="188" t="s">
        <v>19</v>
      </c>
      <c r="K16" s="194"/>
    </row>
    <row r="17" spans="1:11" ht="14.25" customHeight="1" x14ac:dyDescent="0.3">
      <c r="A17" s="168">
        <v>1</v>
      </c>
      <c r="B17" s="216"/>
      <c r="C17" s="217"/>
      <c r="D17" s="172"/>
      <c r="E17" s="204"/>
      <c r="F17" s="204"/>
      <c r="G17" s="185"/>
      <c r="H17" s="192"/>
      <c r="I17" s="172"/>
      <c r="J17" s="184"/>
      <c r="K17" s="71"/>
    </row>
    <row r="18" spans="1:11" ht="14.25" customHeight="1" x14ac:dyDescent="0.3">
      <c r="A18" s="32">
        <v>2</v>
      </c>
      <c r="B18" s="33" t="s">
        <v>195</v>
      </c>
      <c r="C18" s="34" t="s">
        <v>196</v>
      </c>
      <c r="D18" s="35">
        <v>39434</v>
      </c>
      <c r="E18" s="36" t="s">
        <v>22</v>
      </c>
      <c r="F18" s="36" t="s">
        <v>23</v>
      </c>
      <c r="G18" s="52">
        <v>11.64</v>
      </c>
      <c r="H18" s="63" t="s">
        <v>167</v>
      </c>
      <c r="I18" s="36" t="str">
        <f>IF(ISBLANK(G18),"",IF(G18&gt;13.14,"",IF(G18&lt;=10.28,"TSM",IF(G18&lt;=10.58,"SM",IF(G18&lt;=10.9,"KSM",IF(G18&lt;=11.35,"I A",IF(G18&lt;=12,"II A",IF(G18&lt;=13.14,"III A"))))))))</f>
        <v>II A</v>
      </c>
      <c r="J18" s="38" t="s">
        <v>180</v>
      </c>
      <c r="K18" s="79" t="s">
        <v>127</v>
      </c>
    </row>
    <row r="19" spans="1:11" ht="14.25" customHeight="1" x14ac:dyDescent="0.3">
      <c r="A19" s="32">
        <v>3</v>
      </c>
      <c r="B19" s="33" t="s">
        <v>197</v>
      </c>
      <c r="C19" s="34" t="s">
        <v>198</v>
      </c>
      <c r="D19" s="35">
        <v>40120</v>
      </c>
      <c r="E19" s="36" t="s">
        <v>22</v>
      </c>
      <c r="F19" s="36" t="s">
        <v>23</v>
      </c>
      <c r="G19" s="52">
        <v>12.55</v>
      </c>
      <c r="H19" s="63" t="s">
        <v>167</v>
      </c>
      <c r="I19" s="36" t="str">
        <f>IF(ISBLANK(G19),"",IF(G19&gt;13.14,"",IF(G19&lt;=10.28,"TSM",IF(G19&lt;=10.58,"SM",IF(G19&lt;=10.9,"KSM",IF(G19&lt;=11.35,"I A",IF(G19&lt;=12,"II A",IF(G19&lt;=13.14,"III A"))))))))</f>
        <v>III A</v>
      </c>
      <c r="J19" s="38" t="s">
        <v>199</v>
      </c>
      <c r="K19" s="71"/>
    </row>
    <row r="20" spans="1:11" ht="14.25" customHeight="1" x14ac:dyDescent="0.3">
      <c r="A20" s="32">
        <v>4</v>
      </c>
      <c r="B20" s="33" t="s">
        <v>200</v>
      </c>
      <c r="C20" s="34" t="s">
        <v>201</v>
      </c>
      <c r="D20" s="35">
        <v>39835</v>
      </c>
      <c r="E20" s="36" t="s">
        <v>22</v>
      </c>
      <c r="F20" s="36" t="s">
        <v>23</v>
      </c>
      <c r="G20" s="52">
        <v>11.55</v>
      </c>
      <c r="H20" s="63" t="s">
        <v>167</v>
      </c>
      <c r="I20" s="36" t="str">
        <f>IF(ISBLANK(G20),"",IF(G20&gt;13.14,"",IF(G20&lt;=10.28,"TSM",IF(G20&lt;=10.58,"SM",IF(G20&lt;=10.9,"KSM",IF(G20&lt;=11.35,"I A",IF(G20&lt;=12,"II A",IF(G20&lt;=13.14,"III A"))))))))</f>
        <v>II A</v>
      </c>
      <c r="J20" s="38" t="s">
        <v>26</v>
      </c>
      <c r="K20" s="71"/>
    </row>
    <row r="21" spans="1:11" ht="14.25" customHeight="1" x14ac:dyDescent="0.3">
      <c r="A21" s="32">
        <v>5</v>
      </c>
      <c r="B21" s="33" t="s">
        <v>202</v>
      </c>
      <c r="C21" s="34" t="s">
        <v>203</v>
      </c>
      <c r="D21" s="35">
        <v>38566</v>
      </c>
      <c r="E21" s="36" t="s">
        <v>22</v>
      </c>
      <c r="F21" s="36" t="s">
        <v>23</v>
      </c>
      <c r="G21" s="52">
        <v>12.59</v>
      </c>
      <c r="H21" s="63" t="s">
        <v>167</v>
      </c>
      <c r="I21" s="36"/>
      <c r="J21" s="38" t="s">
        <v>115</v>
      </c>
      <c r="K21" s="71"/>
    </row>
    <row r="22" spans="1:11" ht="14.25" customHeight="1" x14ac:dyDescent="0.3">
      <c r="A22" s="32">
        <v>6</v>
      </c>
      <c r="B22" s="33" t="s">
        <v>204</v>
      </c>
      <c r="C22" s="34" t="s">
        <v>205</v>
      </c>
      <c r="D22" s="35">
        <v>39207</v>
      </c>
      <c r="E22" s="36" t="s">
        <v>22</v>
      </c>
      <c r="F22" s="36" t="s">
        <v>23</v>
      </c>
      <c r="G22" s="52">
        <v>11.69</v>
      </c>
      <c r="H22" s="63" t="s">
        <v>167</v>
      </c>
      <c r="I22" s="36" t="str">
        <f>IF(ISBLANK(G22),"",IF(G22&gt;13.14,"",IF(G22&lt;=10.28,"TSM",IF(G22&lt;=10.58,"SM",IF(G22&lt;=10.9,"KSM",IF(G22&lt;=11.35,"I A",IF(G22&lt;=12,"II A",IF(G22&lt;=13.14,"III A"))))))))</f>
        <v>II A</v>
      </c>
      <c r="J22" s="38" t="s">
        <v>58</v>
      </c>
      <c r="K22" s="71"/>
    </row>
    <row r="23" spans="1:11" ht="14.25" customHeight="1" x14ac:dyDescent="0.3">
      <c r="A23" s="32">
        <v>7</v>
      </c>
      <c r="B23" s="33" t="s">
        <v>206</v>
      </c>
      <c r="C23" s="34" t="s">
        <v>207</v>
      </c>
      <c r="D23" s="35">
        <v>39494</v>
      </c>
      <c r="E23" s="36" t="s">
        <v>22</v>
      </c>
      <c r="F23" s="36" t="s">
        <v>23</v>
      </c>
      <c r="G23" s="52">
        <v>12.34</v>
      </c>
      <c r="H23" s="63" t="s">
        <v>167</v>
      </c>
      <c r="I23" s="36" t="str">
        <f>IF(ISBLANK(G23),"",IF(G23&gt;13.14,"",IF(G23&lt;=10.28,"TSM",IF(G23&lt;=10.58,"SM",IF(G23&lt;=10.9,"KSM",IF(G23&lt;=11.35,"I A",IF(G23&lt;=12,"II A",IF(G23&lt;=13.14,"III A"))))))))</f>
        <v>III A</v>
      </c>
      <c r="J23" s="38" t="s">
        <v>180</v>
      </c>
      <c r="K23" s="79" t="s">
        <v>127</v>
      </c>
    </row>
    <row r="24" spans="1:11" ht="14.25" customHeight="1" x14ac:dyDescent="0.3">
      <c r="A24" s="32">
        <v>8</v>
      </c>
      <c r="B24" s="74" t="s">
        <v>208</v>
      </c>
      <c r="C24" s="75" t="s">
        <v>209</v>
      </c>
      <c r="D24" s="36" t="s">
        <v>210</v>
      </c>
      <c r="E24" s="36" t="s">
        <v>22</v>
      </c>
      <c r="F24" s="36" t="s">
        <v>23</v>
      </c>
      <c r="G24" s="52">
        <v>13.12</v>
      </c>
      <c r="H24" s="63" t="s">
        <v>167</v>
      </c>
      <c r="I24" s="36" t="str">
        <f>IF(ISBLANK(G24),"",IF(G24&gt;13.14,"",IF(G24&lt;=10.28,"TSM",IF(G24&lt;=10.58,"SM",IF(G24&lt;=10.9,"KSM",IF(G24&lt;=11.35,"I A",IF(G24&lt;=12,"II A",IF(G24&lt;=13.14,"III A"))))))))</f>
        <v>III A</v>
      </c>
      <c r="J24" s="38" t="s">
        <v>87</v>
      </c>
      <c r="K24" s="71"/>
    </row>
    <row r="25" spans="1:11" ht="14.25" customHeight="1" thickBot="1" x14ac:dyDescent="0.35">
      <c r="A25" s="208"/>
      <c r="B25" s="209"/>
      <c r="C25" s="210" t="s">
        <v>211</v>
      </c>
      <c r="D25" s="211"/>
      <c r="E25" s="212"/>
      <c r="F25" s="213"/>
      <c r="G25" s="214"/>
      <c r="H25" s="215"/>
      <c r="I25" s="215"/>
      <c r="J25" s="199"/>
      <c r="K25" s="6"/>
    </row>
    <row r="26" spans="1:11" ht="14.25" customHeight="1" thickBot="1" x14ac:dyDescent="0.35">
      <c r="A26" s="186" t="s">
        <v>65</v>
      </c>
      <c r="B26" s="187" t="s">
        <v>12</v>
      </c>
      <c r="C26" s="187" t="s">
        <v>13</v>
      </c>
      <c r="D26" s="187" t="s">
        <v>14</v>
      </c>
      <c r="E26" s="187" t="s">
        <v>15</v>
      </c>
      <c r="F26" s="187" t="s">
        <v>16</v>
      </c>
      <c r="G26" s="187" t="s">
        <v>66</v>
      </c>
      <c r="H26" s="187" t="s">
        <v>67</v>
      </c>
      <c r="I26" s="187" t="s">
        <v>18</v>
      </c>
      <c r="J26" s="188" t="s">
        <v>19</v>
      </c>
      <c r="K26" s="194"/>
    </row>
    <row r="27" spans="1:11" ht="14.25" customHeight="1" x14ac:dyDescent="0.3">
      <c r="A27" s="168">
        <v>1</v>
      </c>
      <c r="B27" s="218" t="s">
        <v>212</v>
      </c>
      <c r="C27" s="219" t="s">
        <v>213</v>
      </c>
      <c r="D27" s="172" t="s">
        <v>214</v>
      </c>
      <c r="E27" s="172" t="s">
        <v>22</v>
      </c>
      <c r="F27" s="172" t="s">
        <v>23</v>
      </c>
      <c r="G27" s="185">
        <v>13.51</v>
      </c>
      <c r="H27" s="192" t="s">
        <v>215</v>
      </c>
      <c r="I27" s="172" t="str">
        <f t="shared" ref="I27:I34" si="1">IF(ISBLANK(G27),"",IF(G27&gt;13.14,"",IF(G27&lt;=10.28,"TSM",IF(G27&lt;=10.58,"SM",IF(G27&lt;=10.9,"KSM",IF(G27&lt;=11.35,"I A",IF(G27&lt;=12,"II A",IF(G27&lt;=13.14,"III A"))))))))</f>
        <v/>
      </c>
      <c r="J27" s="174" t="s">
        <v>26</v>
      </c>
      <c r="K27" s="71"/>
    </row>
    <row r="28" spans="1:11" ht="14.25" customHeight="1" x14ac:dyDescent="0.3">
      <c r="A28" s="32">
        <v>2</v>
      </c>
      <c r="B28" s="74" t="s">
        <v>216</v>
      </c>
      <c r="C28" s="75" t="s">
        <v>217</v>
      </c>
      <c r="D28" s="36" t="s">
        <v>218</v>
      </c>
      <c r="E28" s="36" t="s">
        <v>22</v>
      </c>
      <c r="F28" s="36" t="s">
        <v>23</v>
      </c>
      <c r="G28" s="52">
        <v>12.27</v>
      </c>
      <c r="H28" s="63" t="s">
        <v>215</v>
      </c>
      <c r="I28" s="36" t="str">
        <f t="shared" si="1"/>
        <v>III A</v>
      </c>
      <c r="J28" s="38" t="s">
        <v>87</v>
      </c>
      <c r="K28" s="71"/>
    </row>
    <row r="29" spans="1:11" ht="14.25" customHeight="1" x14ac:dyDescent="0.3">
      <c r="A29" s="32">
        <v>3</v>
      </c>
      <c r="B29" s="33" t="s">
        <v>219</v>
      </c>
      <c r="C29" s="34" t="s">
        <v>220</v>
      </c>
      <c r="D29" s="35">
        <v>39170</v>
      </c>
      <c r="E29" s="36" t="s">
        <v>22</v>
      </c>
      <c r="F29" s="36" t="s">
        <v>23</v>
      </c>
      <c r="G29" s="52">
        <v>12.78</v>
      </c>
      <c r="H29" s="63" t="s">
        <v>215</v>
      </c>
      <c r="I29" s="36" t="str">
        <f t="shared" si="1"/>
        <v>III A</v>
      </c>
      <c r="J29" s="38" t="s">
        <v>26</v>
      </c>
      <c r="K29" s="79" t="s">
        <v>127</v>
      </c>
    </row>
    <row r="30" spans="1:11" ht="14.25" customHeight="1" x14ac:dyDescent="0.3">
      <c r="A30" s="32">
        <v>4</v>
      </c>
      <c r="B30" s="33" t="s">
        <v>221</v>
      </c>
      <c r="C30" s="34" t="s">
        <v>222</v>
      </c>
      <c r="D30" s="35">
        <v>39965</v>
      </c>
      <c r="E30" s="36" t="s">
        <v>98</v>
      </c>
      <c r="F30" s="76"/>
      <c r="G30" s="52">
        <v>12.3</v>
      </c>
      <c r="H30" s="63" t="s">
        <v>215</v>
      </c>
      <c r="I30" s="36" t="str">
        <f t="shared" si="1"/>
        <v>III A</v>
      </c>
      <c r="J30" s="38" t="s">
        <v>100</v>
      </c>
      <c r="K30" s="71"/>
    </row>
    <row r="31" spans="1:11" ht="14.25" customHeight="1" x14ac:dyDescent="0.3">
      <c r="A31" s="32">
        <v>5</v>
      </c>
      <c r="B31" s="33" t="s">
        <v>223</v>
      </c>
      <c r="C31" s="34" t="s">
        <v>224</v>
      </c>
      <c r="D31" s="35">
        <v>40702</v>
      </c>
      <c r="E31" s="36" t="s">
        <v>22</v>
      </c>
      <c r="F31" s="36" t="s">
        <v>23</v>
      </c>
      <c r="G31" s="37" t="s">
        <v>33</v>
      </c>
      <c r="H31" s="63"/>
      <c r="I31" s="36" t="str">
        <f t="shared" si="1"/>
        <v/>
      </c>
      <c r="J31" s="38" t="s">
        <v>58</v>
      </c>
      <c r="K31" s="71"/>
    </row>
    <row r="32" spans="1:11" ht="14.25" customHeight="1" x14ac:dyDescent="0.3">
      <c r="A32" s="32">
        <v>6</v>
      </c>
      <c r="B32" s="33" t="s">
        <v>225</v>
      </c>
      <c r="C32" s="34" t="s">
        <v>226</v>
      </c>
      <c r="D32" s="35">
        <v>40638</v>
      </c>
      <c r="E32" s="36" t="s">
        <v>22</v>
      </c>
      <c r="F32" s="36" t="s">
        <v>23</v>
      </c>
      <c r="G32" s="37" t="s">
        <v>33</v>
      </c>
      <c r="H32" s="63"/>
      <c r="I32" s="36" t="str">
        <f t="shared" si="1"/>
        <v/>
      </c>
      <c r="J32" s="38" t="s">
        <v>58</v>
      </c>
      <c r="K32" s="79" t="s">
        <v>127</v>
      </c>
    </row>
    <row r="33" spans="1:11" ht="14.25" customHeight="1" x14ac:dyDescent="0.3">
      <c r="A33" s="32">
        <v>7</v>
      </c>
      <c r="B33" s="33" t="s">
        <v>227</v>
      </c>
      <c r="C33" s="34" t="s">
        <v>228</v>
      </c>
      <c r="D33" s="35">
        <v>39477</v>
      </c>
      <c r="E33" s="36" t="s">
        <v>118</v>
      </c>
      <c r="F33" s="36" t="s">
        <v>119</v>
      </c>
      <c r="G33" s="52">
        <v>13.41</v>
      </c>
      <c r="H33" s="63" t="s">
        <v>215</v>
      </c>
      <c r="I33" s="36" t="str">
        <f t="shared" si="1"/>
        <v/>
      </c>
      <c r="J33" s="38" t="s">
        <v>120</v>
      </c>
      <c r="K33" s="71"/>
    </row>
    <row r="34" spans="1:11" ht="14.25" customHeight="1" x14ac:dyDescent="0.3">
      <c r="A34" s="32">
        <v>8</v>
      </c>
      <c r="B34" s="72" t="s">
        <v>229</v>
      </c>
      <c r="C34" s="73" t="s">
        <v>230</v>
      </c>
      <c r="D34" s="36" t="s">
        <v>231</v>
      </c>
      <c r="E34" s="36" t="s">
        <v>22</v>
      </c>
      <c r="F34" s="76"/>
      <c r="G34" s="52">
        <v>14.01</v>
      </c>
      <c r="H34" s="63" t="s">
        <v>215</v>
      </c>
      <c r="I34" s="36" t="str">
        <f t="shared" si="1"/>
        <v/>
      </c>
      <c r="J34" s="38" t="s">
        <v>26</v>
      </c>
      <c r="K34" s="71"/>
    </row>
    <row r="35" spans="1:11" ht="14.25" customHeight="1" x14ac:dyDescent="0.3">
      <c r="A35" s="40"/>
      <c r="B35" s="41"/>
      <c r="C35" s="40"/>
      <c r="D35" s="93"/>
      <c r="E35" s="40"/>
      <c r="F35" s="40"/>
      <c r="G35" s="84"/>
      <c r="H35" s="42"/>
      <c r="I35" s="42"/>
      <c r="J35" s="40"/>
      <c r="K35" s="6"/>
    </row>
  </sheetData>
  <pageMargins left="0.25" right="0.25" top="0.75" bottom="0.75" header="0" footer="0"/>
  <pageSetup orientation="portrait"/>
  <headerFooter>
    <oddFooter>&amp;C&amp;"Helvetica Neue,Regular"&amp;12&amp;K000000&amp;P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workbookViewId="0">
      <selection activeCell="A6" sqref="A6:L6"/>
    </sheetView>
  </sheetViews>
  <sheetFormatPr defaultColWidth="14.44140625" defaultRowHeight="15" customHeight="1" x14ac:dyDescent="0.3"/>
  <cols>
    <col min="1" max="1" width="5" style="94" customWidth="1"/>
    <col min="2" max="2" width="11.21875" style="94" customWidth="1"/>
    <col min="3" max="3" width="11" style="94" customWidth="1"/>
    <col min="4" max="4" width="10.33203125" style="94" customWidth="1"/>
    <col min="5" max="5" width="10.6640625" style="94" customWidth="1"/>
    <col min="6" max="6" width="13" style="94" customWidth="1"/>
    <col min="7" max="7" width="7" style="94" customWidth="1"/>
    <col min="8" max="8" width="4.44140625" style="94" customWidth="1"/>
    <col min="9" max="9" width="7" style="94" customWidth="1"/>
    <col min="10" max="10" width="4.6640625" style="94" customWidth="1"/>
    <col min="11" max="11" width="7" style="94" customWidth="1"/>
    <col min="12" max="12" width="17.44140625" style="94" customWidth="1"/>
    <col min="13" max="13" width="14.44140625" style="94" customWidth="1"/>
    <col min="14" max="16384" width="14.44140625" style="94"/>
  </cols>
  <sheetData>
    <row r="1" spans="1:12" ht="14.25" customHeight="1" x14ac:dyDescent="0.3">
      <c r="A1" s="23" t="s">
        <v>8</v>
      </c>
      <c r="B1" s="24"/>
      <c r="C1" s="25"/>
      <c r="D1" s="90"/>
      <c r="E1" s="6"/>
      <c r="F1" s="6"/>
      <c r="G1" s="66"/>
      <c r="H1" s="26"/>
      <c r="I1" s="26"/>
      <c r="J1" s="26"/>
      <c r="K1" s="26"/>
      <c r="L1" s="6"/>
    </row>
    <row r="2" spans="1:12" ht="14.25" customHeight="1" x14ac:dyDescent="0.3">
      <c r="A2" s="23" t="s">
        <v>9</v>
      </c>
      <c r="B2" s="24"/>
      <c r="C2" s="25"/>
      <c r="D2" s="90"/>
      <c r="E2" s="6"/>
      <c r="F2" s="6"/>
      <c r="G2" s="66"/>
      <c r="H2" s="26"/>
      <c r="I2" s="26"/>
      <c r="J2" s="26"/>
      <c r="K2" s="26"/>
      <c r="L2" s="6"/>
    </row>
    <row r="3" spans="1:12" ht="14.25" customHeight="1" x14ac:dyDescent="0.3">
      <c r="A3" s="6"/>
      <c r="B3" s="45"/>
      <c r="C3" s="45"/>
      <c r="D3" s="45"/>
      <c r="E3" s="45"/>
      <c r="F3" s="91"/>
      <c r="G3" s="66"/>
      <c r="H3" s="26"/>
      <c r="I3" s="26"/>
      <c r="J3" s="26"/>
      <c r="K3" s="26"/>
      <c r="L3" s="6"/>
    </row>
    <row r="4" spans="1:12" ht="18.75" customHeight="1" x14ac:dyDescent="0.3">
      <c r="A4" s="6"/>
      <c r="B4" s="47" t="s">
        <v>175</v>
      </c>
      <c r="C4" s="45"/>
      <c r="D4" s="45"/>
      <c r="E4" s="45"/>
      <c r="F4" s="91"/>
      <c r="G4" s="66"/>
      <c r="H4" s="26"/>
      <c r="I4" s="26"/>
      <c r="J4" s="26"/>
      <c r="K4" s="26"/>
      <c r="L4" s="6"/>
    </row>
    <row r="5" spans="1:12" ht="14.25" customHeight="1" thickBot="1" x14ac:dyDescent="0.35">
      <c r="A5" s="175"/>
      <c r="B5" s="181"/>
      <c r="C5" s="182"/>
      <c r="D5" s="206"/>
      <c r="E5" s="175"/>
      <c r="F5" s="175"/>
      <c r="G5" s="207"/>
      <c r="H5" s="177"/>
      <c r="I5" s="177"/>
      <c r="J5" s="177"/>
      <c r="K5" s="177"/>
      <c r="L5" s="175"/>
    </row>
    <row r="6" spans="1:12" ht="14.25" customHeight="1" thickBot="1" x14ac:dyDescent="0.35">
      <c r="A6" s="186" t="s">
        <v>11</v>
      </c>
      <c r="B6" s="187" t="s">
        <v>12</v>
      </c>
      <c r="C6" s="187" t="s">
        <v>13</v>
      </c>
      <c r="D6" s="187" t="s">
        <v>14</v>
      </c>
      <c r="E6" s="187" t="s">
        <v>15</v>
      </c>
      <c r="F6" s="187" t="s">
        <v>16</v>
      </c>
      <c r="G6" s="187" t="s">
        <v>66</v>
      </c>
      <c r="H6" s="187" t="s">
        <v>67</v>
      </c>
      <c r="I6" s="187" t="s">
        <v>165</v>
      </c>
      <c r="J6" s="187" t="s">
        <v>67</v>
      </c>
      <c r="K6" s="187" t="s">
        <v>18</v>
      </c>
      <c r="L6" s="188" t="s">
        <v>19</v>
      </c>
    </row>
    <row r="7" spans="1:12" ht="14.25" customHeight="1" x14ac:dyDescent="0.3">
      <c r="A7" s="168">
        <v>1</v>
      </c>
      <c r="B7" s="169" t="s">
        <v>200</v>
      </c>
      <c r="C7" s="170" t="s">
        <v>201</v>
      </c>
      <c r="D7" s="171">
        <v>39835</v>
      </c>
      <c r="E7" s="172" t="s">
        <v>22</v>
      </c>
      <c r="F7" s="172" t="s">
        <v>23</v>
      </c>
      <c r="G7" s="185">
        <v>11.55</v>
      </c>
      <c r="H7" s="192" t="s">
        <v>167</v>
      </c>
      <c r="I7" s="220" t="s">
        <v>232</v>
      </c>
      <c r="J7" s="192" t="s">
        <v>233</v>
      </c>
      <c r="K7" s="172" t="str">
        <f t="shared" ref="K7:K15" si="0">IF(ISBLANK(G7),"",IF(G7&gt;13.14,"",IF(G7&lt;=10.28,"TSM",IF(G7&lt;=10.58,"SM",IF(G7&lt;=10.9,"KSM",IF(G7&lt;=11.35,"I A",IF(G7&lt;=12,"II A",IF(G7&lt;=13.14,"III A"))))))))</f>
        <v>II A</v>
      </c>
      <c r="L7" s="174" t="s">
        <v>26</v>
      </c>
    </row>
    <row r="8" spans="1:12" ht="14.25" customHeight="1" x14ac:dyDescent="0.3">
      <c r="A8" s="32">
        <v>2</v>
      </c>
      <c r="B8" s="33" t="s">
        <v>204</v>
      </c>
      <c r="C8" s="34" t="s">
        <v>205</v>
      </c>
      <c r="D8" s="35">
        <v>39207</v>
      </c>
      <c r="E8" s="36" t="s">
        <v>22</v>
      </c>
      <c r="F8" s="36" t="s">
        <v>23</v>
      </c>
      <c r="G8" s="52">
        <v>11.69</v>
      </c>
      <c r="H8" s="63" t="s">
        <v>167</v>
      </c>
      <c r="I8" s="95" t="s">
        <v>234</v>
      </c>
      <c r="J8" s="63" t="s">
        <v>233</v>
      </c>
      <c r="K8" s="36" t="str">
        <f t="shared" si="0"/>
        <v>II A</v>
      </c>
      <c r="L8" s="38" t="s">
        <v>58</v>
      </c>
    </row>
    <row r="9" spans="1:12" ht="14.25" customHeight="1" x14ac:dyDescent="0.3">
      <c r="A9" s="32">
        <v>3</v>
      </c>
      <c r="B9" s="33" t="s">
        <v>221</v>
      </c>
      <c r="C9" s="34" t="s">
        <v>222</v>
      </c>
      <c r="D9" s="35">
        <v>39965</v>
      </c>
      <c r="E9" s="36" t="s">
        <v>98</v>
      </c>
      <c r="F9" s="76"/>
      <c r="G9" s="52">
        <v>12.3</v>
      </c>
      <c r="H9" s="63" t="s">
        <v>167</v>
      </c>
      <c r="I9" s="95" t="s">
        <v>235</v>
      </c>
      <c r="J9" s="63" t="s">
        <v>233</v>
      </c>
      <c r="K9" s="36" t="str">
        <f t="shared" si="0"/>
        <v>III A</v>
      </c>
      <c r="L9" s="38" t="s">
        <v>100</v>
      </c>
    </row>
    <row r="10" spans="1:12" ht="14.25" customHeight="1" x14ac:dyDescent="0.3">
      <c r="A10" s="32">
        <v>4</v>
      </c>
      <c r="B10" s="33" t="s">
        <v>197</v>
      </c>
      <c r="C10" s="34" t="s">
        <v>198</v>
      </c>
      <c r="D10" s="35">
        <v>40120</v>
      </c>
      <c r="E10" s="36" t="s">
        <v>22</v>
      </c>
      <c r="F10" s="36" t="s">
        <v>23</v>
      </c>
      <c r="G10" s="52">
        <v>12.55</v>
      </c>
      <c r="H10" s="63" t="s">
        <v>167</v>
      </c>
      <c r="I10" s="95" t="s">
        <v>236</v>
      </c>
      <c r="J10" s="63" t="s">
        <v>233</v>
      </c>
      <c r="K10" s="36" t="str">
        <f t="shared" si="0"/>
        <v>III A</v>
      </c>
      <c r="L10" s="38" t="s">
        <v>199</v>
      </c>
    </row>
    <row r="11" spans="1:12" ht="14.25" customHeight="1" x14ac:dyDescent="0.3">
      <c r="A11" s="32">
        <v>5</v>
      </c>
      <c r="B11" s="33" t="s">
        <v>202</v>
      </c>
      <c r="C11" s="34" t="s">
        <v>203</v>
      </c>
      <c r="D11" s="35">
        <v>38566</v>
      </c>
      <c r="E11" s="36" t="s">
        <v>22</v>
      </c>
      <c r="F11" s="36" t="s">
        <v>23</v>
      </c>
      <c r="G11" s="52">
        <v>12.59</v>
      </c>
      <c r="H11" s="63" t="s">
        <v>167</v>
      </c>
      <c r="I11" s="95" t="s">
        <v>236</v>
      </c>
      <c r="J11" s="63" t="s">
        <v>233</v>
      </c>
      <c r="K11" s="36" t="str">
        <f t="shared" si="0"/>
        <v>III A</v>
      </c>
      <c r="L11" s="38" t="s">
        <v>115</v>
      </c>
    </row>
    <row r="12" spans="1:12" ht="14.25" customHeight="1" x14ac:dyDescent="0.3">
      <c r="A12" s="32">
        <v>6</v>
      </c>
      <c r="B12" s="33" t="s">
        <v>190</v>
      </c>
      <c r="C12" s="34" t="s">
        <v>188</v>
      </c>
      <c r="D12" s="36" t="s">
        <v>191</v>
      </c>
      <c r="E12" s="36" t="s">
        <v>22</v>
      </c>
      <c r="F12" s="36" t="s">
        <v>23</v>
      </c>
      <c r="G12" s="52">
        <v>12.84</v>
      </c>
      <c r="H12" s="63" t="s">
        <v>233</v>
      </c>
      <c r="I12" s="95" t="s">
        <v>237</v>
      </c>
      <c r="J12" s="63" t="s">
        <v>233</v>
      </c>
      <c r="K12" s="36" t="str">
        <f t="shared" si="0"/>
        <v>III A</v>
      </c>
      <c r="L12" s="38" t="s">
        <v>87</v>
      </c>
    </row>
    <row r="13" spans="1:12" ht="14.25" customHeight="1" x14ac:dyDescent="0.3">
      <c r="A13" s="32">
        <v>7</v>
      </c>
      <c r="B13" s="33" t="s">
        <v>216</v>
      </c>
      <c r="C13" s="34" t="s">
        <v>217</v>
      </c>
      <c r="D13" s="36" t="s">
        <v>218</v>
      </c>
      <c r="E13" s="36" t="s">
        <v>22</v>
      </c>
      <c r="F13" s="36" t="s">
        <v>23</v>
      </c>
      <c r="G13" s="52">
        <v>12.27</v>
      </c>
      <c r="H13" s="63" t="s">
        <v>167</v>
      </c>
      <c r="I13" s="95" t="s">
        <v>238</v>
      </c>
      <c r="J13" s="63" t="s">
        <v>233</v>
      </c>
      <c r="K13" s="36" t="str">
        <f t="shared" si="0"/>
        <v>III A</v>
      </c>
      <c r="L13" s="38" t="s">
        <v>87</v>
      </c>
    </row>
    <row r="14" spans="1:12" ht="14.25" customHeight="1" x14ac:dyDescent="0.3">
      <c r="A14" s="32">
        <v>8</v>
      </c>
      <c r="B14" s="33" t="s">
        <v>187</v>
      </c>
      <c r="C14" s="34" t="s">
        <v>188</v>
      </c>
      <c r="D14" s="36" t="s">
        <v>189</v>
      </c>
      <c r="E14" s="36" t="s">
        <v>22</v>
      </c>
      <c r="F14" s="36" t="s">
        <v>23</v>
      </c>
      <c r="G14" s="52">
        <v>12.92</v>
      </c>
      <c r="H14" s="63" t="s">
        <v>233</v>
      </c>
      <c r="I14" s="95" t="s">
        <v>239</v>
      </c>
      <c r="J14" s="63" t="s">
        <v>233</v>
      </c>
      <c r="K14" s="36" t="str">
        <f t="shared" si="0"/>
        <v>III A</v>
      </c>
      <c r="L14" s="38" t="s">
        <v>87</v>
      </c>
    </row>
    <row r="15" spans="1:12" ht="14.25" customHeight="1" x14ac:dyDescent="0.3">
      <c r="A15" s="32">
        <v>9</v>
      </c>
      <c r="B15" s="33" t="s">
        <v>208</v>
      </c>
      <c r="C15" s="34" t="s">
        <v>209</v>
      </c>
      <c r="D15" s="36" t="s">
        <v>210</v>
      </c>
      <c r="E15" s="36" t="s">
        <v>22</v>
      </c>
      <c r="F15" s="36" t="s">
        <v>23</v>
      </c>
      <c r="G15" s="52">
        <v>13.12</v>
      </c>
      <c r="H15" s="63" t="s">
        <v>167</v>
      </c>
      <c r="I15" s="63"/>
      <c r="J15" s="63"/>
      <c r="K15" s="36" t="str">
        <f t="shared" si="0"/>
        <v>III A</v>
      </c>
      <c r="L15" s="38" t="s">
        <v>87</v>
      </c>
    </row>
    <row r="16" spans="1:12" ht="14.25" customHeight="1" x14ac:dyDescent="0.3">
      <c r="A16" s="32">
        <v>10</v>
      </c>
      <c r="B16" s="33" t="s">
        <v>227</v>
      </c>
      <c r="C16" s="34" t="s">
        <v>228</v>
      </c>
      <c r="D16" s="35">
        <v>39477</v>
      </c>
      <c r="E16" s="36" t="s">
        <v>118</v>
      </c>
      <c r="F16" s="36" t="s">
        <v>119</v>
      </c>
      <c r="G16" s="52">
        <v>13.41</v>
      </c>
      <c r="H16" s="63" t="s">
        <v>167</v>
      </c>
      <c r="I16" s="63"/>
      <c r="J16" s="63"/>
      <c r="K16" s="36" t="s">
        <v>174</v>
      </c>
      <c r="L16" s="38" t="s">
        <v>120</v>
      </c>
    </row>
    <row r="17" spans="1:12" ht="14.25" customHeight="1" x14ac:dyDescent="0.3">
      <c r="A17" s="32">
        <v>11</v>
      </c>
      <c r="B17" s="33" t="s">
        <v>212</v>
      </c>
      <c r="C17" s="34" t="s">
        <v>213</v>
      </c>
      <c r="D17" s="36" t="s">
        <v>214</v>
      </c>
      <c r="E17" s="36" t="s">
        <v>22</v>
      </c>
      <c r="F17" s="36" t="s">
        <v>23</v>
      </c>
      <c r="G17" s="52">
        <v>13.51</v>
      </c>
      <c r="H17" s="63" t="s">
        <v>167</v>
      </c>
      <c r="I17" s="63"/>
      <c r="J17" s="63"/>
      <c r="K17" s="36" t="s">
        <v>174</v>
      </c>
      <c r="L17" s="38" t="s">
        <v>26</v>
      </c>
    </row>
    <row r="18" spans="1:12" ht="14.25" customHeight="1" x14ac:dyDescent="0.3">
      <c r="A18" s="32">
        <v>12</v>
      </c>
      <c r="B18" s="33" t="s">
        <v>229</v>
      </c>
      <c r="C18" s="34" t="s">
        <v>230</v>
      </c>
      <c r="D18" s="36" t="s">
        <v>231</v>
      </c>
      <c r="E18" s="36" t="s">
        <v>22</v>
      </c>
      <c r="F18" s="76"/>
      <c r="G18" s="52">
        <v>14.01</v>
      </c>
      <c r="H18" s="63" t="s">
        <v>167</v>
      </c>
      <c r="I18" s="63"/>
      <c r="J18" s="63"/>
      <c r="K18" s="36" t="s">
        <v>174</v>
      </c>
      <c r="L18" s="38" t="s">
        <v>26</v>
      </c>
    </row>
    <row r="19" spans="1:12" ht="14.25" customHeight="1" x14ac:dyDescent="0.3">
      <c r="A19" s="32">
        <v>13</v>
      </c>
      <c r="B19" s="33" t="s">
        <v>181</v>
      </c>
      <c r="C19" s="34" t="s">
        <v>182</v>
      </c>
      <c r="D19" s="36" t="s">
        <v>183</v>
      </c>
      <c r="E19" s="36" t="s">
        <v>44</v>
      </c>
      <c r="F19" s="36" t="s">
        <v>45</v>
      </c>
      <c r="G19" s="52">
        <v>14.62</v>
      </c>
      <c r="H19" s="63" t="s">
        <v>233</v>
      </c>
      <c r="I19" s="63"/>
      <c r="J19" s="63"/>
      <c r="K19" s="36" t="s">
        <v>174</v>
      </c>
      <c r="L19" s="38" t="s">
        <v>47</v>
      </c>
    </row>
    <row r="20" spans="1:12" ht="14.25" customHeight="1" x14ac:dyDescent="0.3">
      <c r="A20" s="33" t="s">
        <v>127</v>
      </c>
      <c r="B20" s="33" t="s">
        <v>195</v>
      </c>
      <c r="C20" s="34" t="s">
        <v>196</v>
      </c>
      <c r="D20" s="35">
        <v>39434</v>
      </c>
      <c r="E20" s="36" t="s">
        <v>22</v>
      </c>
      <c r="F20" s="36" t="s">
        <v>23</v>
      </c>
      <c r="G20" s="52">
        <v>11.64</v>
      </c>
      <c r="H20" s="63" t="s">
        <v>167</v>
      </c>
      <c r="I20" s="63"/>
      <c r="J20" s="63"/>
      <c r="K20" s="36" t="str">
        <f>IF(ISBLANK(G20),"",IF(G20&gt;13.14,"",IF(G20&lt;=10.28,"TSM",IF(G20&lt;=10.58,"SM",IF(G20&lt;=10.9,"KSM",IF(G20&lt;=11.35,"I A",IF(G20&lt;=12,"II A",IF(G20&lt;=13.14,"III A"))))))))</f>
        <v>II A</v>
      </c>
      <c r="L20" s="38" t="s">
        <v>180</v>
      </c>
    </row>
    <row r="21" spans="1:12" ht="14.25" customHeight="1" x14ac:dyDescent="0.3">
      <c r="A21" s="33" t="s">
        <v>127</v>
      </c>
      <c r="B21" s="33" t="s">
        <v>184</v>
      </c>
      <c r="C21" s="34" t="s">
        <v>185</v>
      </c>
      <c r="D21" s="36" t="s">
        <v>186</v>
      </c>
      <c r="E21" s="36" t="s">
        <v>22</v>
      </c>
      <c r="F21" s="36" t="s">
        <v>23</v>
      </c>
      <c r="G21" s="52">
        <v>12.34</v>
      </c>
      <c r="H21" s="63" t="s">
        <v>233</v>
      </c>
      <c r="I21" s="63"/>
      <c r="J21" s="63"/>
      <c r="K21" s="36" t="str">
        <f>IF(ISBLANK(G21),"",IF(G21&gt;13.14,"",IF(G21&lt;=10.28,"TSM",IF(G21&lt;=10.58,"SM",IF(G21&lt;=10.9,"KSM",IF(G21&lt;=11.35,"I A",IF(G21&lt;=12,"II A",IF(G21&lt;=13.14,"III A"))))))))</f>
        <v>III A</v>
      </c>
      <c r="L21" s="38" t="s">
        <v>139</v>
      </c>
    </row>
    <row r="22" spans="1:12" ht="14.25" customHeight="1" x14ac:dyDescent="0.3">
      <c r="A22" s="33" t="s">
        <v>127</v>
      </c>
      <c r="B22" s="33" t="s">
        <v>206</v>
      </c>
      <c r="C22" s="34" t="s">
        <v>207</v>
      </c>
      <c r="D22" s="35">
        <v>39494</v>
      </c>
      <c r="E22" s="36" t="s">
        <v>22</v>
      </c>
      <c r="F22" s="36" t="s">
        <v>23</v>
      </c>
      <c r="G22" s="52">
        <v>12.34</v>
      </c>
      <c r="H22" s="63" t="s">
        <v>167</v>
      </c>
      <c r="I22" s="63"/>
      <c r="J22" s="63"/>
      <c r="K22" s="36" t="str">
        <f>IF(ISBLANK(G22),"",IF(G22&gt;13.14,"",IF(G22&lt;=10.28,"TSM",IF(G22&lt;=10.58,"SM",IF(G22&lt;=10.9,"KSM",IF(G22&lt;=11.35,"I A",IF(G22&lt;=12,"II A",IF(G22&lt;=13.14,"III A"))))))))</f>
        <v>III A</v>
      </c>
      <c r="L22" s="38" t="s">
        <v>180</v>
      </c>
    </row>
    <row r="23" spans="1:12" ht="14.25" customHeight="1" x14ac:dyDescent="0.3">
      <c r="A23" s="33" t="s">
        <v>127</v>
      </c>
      <c r="B23" s="33" t="s">
        <v>219</v>
      </c>
      <c r="C23" s="34" t="s">
        <v>220</v>
      </c>
      <c r="D23" s="35">
        <v>39170</v>
      </c>
      <c r="E23" s="36" t="s">
        <v>22</v>
      </c>
      <c r="F23" s="36" t="s">
        <v>23</v>
      </c>
      <c r="G23" s="52">
        <v>12.78</v>
      </c>
      <c r="H23" s="63" t="s">
        <v>167</v>
      </c>
      <c r="I23" s="63"/>
      <c r="J23" s="63"/>
      <c r="K23" s="36" t="str">
        <f>IF(ISBLANK(G23),"",IF(G23&gt;13.14,"",IF(G23&lt;=10.28,"TSM",IF(G23&lt;=10.58,"SM",IF(G23&lt;=10.9,"KSM",IF(G23&lt;=11.35,"I A",IF(G23&lt;=12,"II A",IF(G23&lt;=13.14,"III A"))))))))</f>
        <v>III A</v>
      </c>
      <c r="L23" s="38" t="s">
        <v>26</v>
      </c>
    </row>
    <row r="24" spans="1:12" ht="14.25" customHeight="1" x14ac:dyDescent="0.3">
      <c r="A24" s="33" t="s">
        <v>127</v>
      </c>
      <c r="B24" s="33" t="s">
        <v>177</v>
      </c>
      <c r="C24" s="34" t="s">
        <v>178</v>
      </c>
      <c r="D24" s="35">
        <v>40370</v>
      </c>
      <c r="E24" s="36" t="s">
        <v>22</v>
      </c>
      <c r="F24" s="36" t="s">
        <v>23</v>
      </c>
      <c r="G24" s="52">
        <v>13.34</v>
      </c>
      <c r="H24" s="63" t="s">
        <v>233</v>
      </c>
      <c r="I24" s="63"/>
      <c r="J24" s="63"/>
      <c r="K24" s="36" t="s">
        <v>174</v>
      </c>
      <c r="L24" s="38" t="s">
        <v>180</v>
      </c>
    </row>
    <row r="25" spans="1:12" ht="14.25" customHeight="1" x14ac:dyDescent="0.3">
      <c r="A25" s="81"/>
      <c r="B25" s="33" t="s">
        <v>192</v>
      </c>
      <c r="C25" s="34" t="s">
        <v>193</v>
      </c>
      <c r="D25" s="35">
        <v>40004</v>
      </c>
      <c r="E25" s="36" t="s">
        <v>22</v>
      </c>
      <c r="F25" s="36" t="s">
        <v>23</v>
      </c>
      <c r="G25" s="37" t="s">
        <v>33</v>
      </c>
      <c r="H25" s="92"/>
      <c r="I25" s="92"/>
      <c r="J25" s="92"/>
      <c r="K25" s="36" t="str">
        <f>IF(ISBLANK(G25),"",IF(G25&gt;13.14,"",IF(G25&lt;=10.28,"TSM",IF(G25&lt;=10.58,"SM",IF(G25&lt;=10.9,"KSM",IF(G25&lt;=11.35,"I A",IF(G25&lt;=12,"II A",IF(G25&lt;=13.14,"III A"))))))))</f>
        <v/>
      </c>
      <c r="L25" s="38" t="s">
        <v>58</v>
      </c>
    </row>
    <row r="26" spans="1:12" ht="14.25" customHeight="1" x14ac:dyDescent="0.3">
      <c r="A26" s="81"/>
      <c r="B26" s="33" t="s">
        <v>225</v>
      </c>
      <c r="C26" s="34" t="s">
        <v>226</v>
      </c>
      <c r="D26" s="35">
        <v>40638</v>
      </c>
      <c r="E26" s="36" t="s">
        <v>22</v>
      </c>
      <c r="F26" s="36" t="s">
        <v>23</v>
      </c>
      <c r="G26" s="37" t="s">
        <v>33</v>
      </c>
      <c r="H26" s="63"/>
      <c r="I26" s="63"/>
      <c r="J26" s="63"/>
      <c r="K26" s="36" t="str">
        <f>IF(ISBLANK(G26),"",IF(G26&gt;13.14,"",IF(G26&lt;=10.28,"TSM",IF(G26&lt;=10.58,"SM",IF(G26&lt;=10.9,"KSM",IF(G26&lt;=11.35,"I A",IF(G26&lt;=12,"II A",IF(G26&lt;=13.14,"III A"))))))))</f>
        <v/>
      </c>
      <c r="L26" s="38" t="s">
        <v>58</v>
      </c>
    </row>
    <row r="27" spans="1:12" ht="14.25" customHeight="1" x14ac:dyDescent="0.3">
      <c r="A27" s="39"/>
      <c r="B27" s="33" t="s">
        <v>223</v>
      </c>
      <c r="C27" s="34" t="s">
        <v>224</v>
      </c>
      <c r="D27" s="35">
        <v>40702</v>
      </c>
      <c r="E27" s="36" t="s">
        <v>22</v>
      </c>
      <c r="F27" s="36" t="s">
        <v>23</v>
      </c>
      <c r="G27" s="37" t="s">
        <v>33</v>
      </c>
      <c r="H27" s="63"/>
      <c r="I27" s="63"/>
      <c r="J27" s="63"/>
      <c r="K27" s="36" t="str">
        <f>IF(ISBLANK(G27),"",IF(G27&gt;13.14,"",IF(G27&lt;=10.28,"TSM",IF(G27&lt;=10.58,"SM",IF(G27&lt;=10.9,"KSM",IF(G27&lt;=11.35,"I A",IF(G27&lt;=12,"II A",IF(G27&lt;=13.14,"III A"))))))))</f>
        <v/>
      </c>
      <c r="L27" s="38" t="s">
        <v>58</v>
      </c>
    </row>
    <row r="28" spans="1:12" ht="14.25" customHeight="1" x14ac:dyDescent="0.3">
      <c r="A28" s="40"/>
      <c r="B28" s="41"/>
      <c r="C28" s="40"/>
      <c r="D28" s="93"/>
      <c r="E28" s="40"/>
      <c r="F28" s="40"/>
      <c r="G28" s="84"/>
      <c r="H28" s="42"/>
      <c r="I28" s="42"/>
      <c r="J28" s="42"/>
      <c r="K28" s="42"/>
      <c r="L28" s="40"/>
    </row>
  </sheetData>
  <pageMargins left="0.25" right="0.25" top="0.75" bottom="0.75" header="0" footer="0"/>
  <pageSetup orientation="portrait"/>
  <headerFooter>
    <oddFooter>&amp;C&amp;"Helvetica Neue,Regular"&amp;12&amp;K000000&amp;P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GridLines="0" workbookViewId="0">
      <selection activeCell="A12" sqref="A12:I12"/>
    </sheetView>
  </sheetViews>
  <sheetFormatPr defaultColWidth="14.44140625" defaultRowHeight="15" customHeight="1" x14ac:dyDescent="0.3"/>
  <cols>
    <col min="1" max="1" width="4.21875" style="96" customWidth="1"/>
    <col min="2" max="2" width="14" style="96" customWidth="1"/>
    <col min="3" max="3" width="13.6640625" style="96" customWidth="1"/>
    <col min="4" max="4" width="10.33203125" style="96" customWidth="1"/>
    <col min="5" max="6" width="11.21875" style="96" customWidth="1"/>
    <col min="7" max="7" width="9.44140625" style="96" customWidth="1"/>
    <col min="8" max="8" width="7.88671875" style="96" customWidth="1"/>
    <col min="9" max="9" width="12.44140625" style="96" customWidth="1"/>
    <col min="10" max="10" width="14.44140625" style="96" customWidth="1"/>
    <col min="11" max="16384" width="14.44140625" style="96"/>
  </cols>
  <sheetData>
    <row r="1" spans="1:9" ht="14.25" customHeight="1" x14ac:dyDescent="0.3">
      <c r="A1" s="23" t="s">
        <v>8</v>
      </c>
      <c r="B1" s="24"/>
      <c r="C1" s="25"/>
      <c r="D1" s="6"/>
      <c r="E1" s="6"/>
      <c r="F1" s="6"/>
      <c r="G1" s="26"/>
      <c r="H1" s="26"/>
      <c r="I1" s="6"/>
    </row>
    <row r="2" spans="1:9" ht="14.25" customHeight="1" x14ac:dyDescent="0.3">
      <c r="A2" s="23" t="s">
        <v>9</v>
      </c>
      <c r="B2" s="24"/>
      <c r="C2" s="25"/>
      <c r="D2" s="6"/>
      <c r="E2" s="6"/>
      <c r="F2" s="6"/>
      <c r="G2" s="26"/>
      <c r="H2" s="26"/>
      <c r="I2" s="6"/>
    </row>
    <row r="3" spans="1:9" ht="14.25" customHeight="1" x14ac:dyDescent="0.3">
      <c r="A3" s="6"/>
      <c r="B3" s="27"/>
      <c r="C3" s="27"/>
      <c r="D3" s="27"/>
      <c r="E3" s="27"/>
      <c r="F3" s="27"/>
      <c r="G3" s="26"/>
      <c r="H3" s="26"/>
      <c r="I3" s="6"/>
    </row>
    <row r="4" spans="1:9" ht="18" customHeight="1" x14ac:dyDescent="0.3">
      <c r="A4" s="6"/>
      <c r="B4" s="163" t="s">
        <v>240</v>
      </c>
      <c r="C4" s="164"/>
      <c r="D4" s="164"/>
      <c r="E4" s="164"/>
      <c r="F4" s="164"/>
      <c r="G4" s="26"/>
      <c r="H4" s="26"/>
      <c r="I4" s="6"/>
    </row>
    <row r="5" spans="1:9" ht="14.25" customHeight="1" thickBot="1" x14ac:dyDescent="0.35">
      <c r="A5" s="175"/>
      <c r="B5" s="176"/>
      <c r="C5" s="176"/>
      <c r="D5" s="176"/>
      <c r="E5" s="176"/>
      <c r="F5" s="176"/>
      <c r="G5" s="177"/>
      <c r="H5" s="177"/>
      <c r="I5" s="175"/>
    </row>
    <row r="6" spans="1:9" ht="14.25" customHeight="1" thickBot="1" x14ac:dyDescent="0.35">
      <c r="A6" s="186" t="s">
        <v>11</v>
      </c>
      <c r="B6" s="187" t="s">
        <v>12</v>
      </c>
      <c r="C6" s="187" t="s">
        <v>13</v>
      </c>
      <c r="D6" s="187" t="s">
        <v>14</v>
      </c>
      <c r="E6" s="187" t="s">
        <v>15</v>
      </c>
      <c r="F6" s="187" t="s">
        <v>16</v>
      </c>
      <c r="G6" s="187" t="s">
        <v>17</v>
      </c>
      <c r="H6" s="187" t="s">
        <v>18</v>
      </c>
      <c r="I6" s="188" t="s">
        <v>19</v>
      </c>
    </row>
    <row r="7" spans="1:9" ht="14.25" customHeight="1" x14ac:dyDescent="0.3">
      <c r="A7" s="168">
        <v>1</v>
      </c>
      <c r="B7" s="169" t="s">
        <v>241</v>
      </c>
      <c r="C7" s="170" t="s">
        <v>242</v>
      </c>
      <c r="D7" s="171">
        <v>40025</v>
      </c>
      <c r="E7" s="172" t="s">
        <v>22</v>
      </c>
      <c r="F7" s="172" t="s">
        <v>23</v>
      </c>
      <c r="G7" s="173" t="s">
        <v>243</v>
      </c>
      <c r="H7" s="172" t="s">
        <v>62</v>
      </c>
      <c r="I7" s="174" t="s">
        <v>199</v>
      </c>
    </row>
    <row r="8" spans="1:9" ht="14.25" customHeight="1" x14ac:dyDescent="0.3">
      <c r="A8" s="40"/>
      <c r="B8" s="41"/>
      <c r="C8" s="40"/>
      <c r="D8" s="40"/>
      <c r="E8" s="40"/>
      <c r="F8" s="40"/>
      <c r="G8" s="42"/>
      <c r="H8" s="42"/>
      <c r="I8" s="40"/>
    </row>
    <row r="9" spans="1:9" ht="14.25" customHeight="1" x14ac:dyDescent="0.3">
      <c r="A9" s="6"/>
      <c r="B9" s="44"/>
      <c r="C9" s="6"/>
      <c r="D9" s="6"/>
      <c r="E9" s="6"/>
      <c r="F9" s="6"/>
      <c r="G9" s="26"/>
      <c r="H9" s="26"/>
      <c r="I9" s="6"/>
    </row>
    <row r="10" spans="1:9" ht="18" customHeight="1" x14ac:dyDescent="0.3">
      <c r="A10" s="6"/>
      <c r="B10" s="163" t="s">
        <v>244</v>
      </c>
      <c r="C10" s="164"/>
      <c r="D10" s="164"/>
      <c r="E10" s="164"/>
      <c r="F10" s="164"/>
      <c r="G10" s="26"/>
      <c r="H10" s="26"/>
      <c r="I10" s="6"/>
    </row>
    <row r="11" spans="1:9" ht="14.25" customHeight="1" thickBot="1" x14ac:dyDescent="0.35">
      <c r="A11" s="175"/>
      <c r="B11" s="181"/>
      <c r="C11" s="182"/>
      <c r="D11" s="175"/>
      <c r="E11" s="175"/>
      <c r="F11" s="175"/>
      <c r="G11" s="177"/>
      <c r="H11" s="177"/>
      <c r="I11" s="175"/>
    </row>
    <row r="12" spans="1:9" ht="14.25" customHeight="1" thickBot="1" x14ac:dyDescent="0.35">
      <c r="A12" s="186" t="s">
        <v>11</v>
      </c>
      <c r="B12" s="187" t="s">
        <v>12</v>
      </c>
      <c r="C12" s="187" t="s">
        <v>13</v>
      </c>
      <c r="D12" s="187" t="s">
        <v>14</v>
      </c>
      <c r="E12" s="187" t="s">
        <v>15</v>
      </c>
      <c r="F12" s="187" t="s">
        <v>16</v>
      </c>
      <c r="G12" s="187" t="s">
        <v>17</v>
      </c>
      <c r="H12" s="187" t="s">
        <v>18</v>
      </c>
      <c r="I12" s="188" t="s">
        <v>19</v>
      </c>
    </row>
    <row r="13" spans="1:9" ht="14.25" customHeight="1" x14ac:dyDescent="0.3">
      <c r="A13" s="168">
        <v>1</v>
      </c>
      <c r="B13" s="169" t="s">
        <v>245</v>
      </c>
      <c r="C13" s="170" t="s">
        <v>246</v>
      </c>
      <c r="D13" s="171">
        <v>40471</v>
      </c>
      <c r="E13" s="172" t="s">
        <v>22</v>
      </c>
      <c r="F13" s="172" t="s">
        <v>23</v>
      </c>
      <c r="G13" s="173" t="s">
        <v>247</v>
      </c>
      <c r="H13" s="172" t="s">
        <v>62</v>
      </c>
      <c r="I13" s="174" t="s">
        <v>26</v>
      </c>
    </row>
    <row r="14" spans="1:9" ht="14.25" customHeight="1" x14ac:dyDescent="0.3">
      <c r="A14" s="32">
        <v>2</v>
      </c>
      <c r="B14" s="33" t="s">
        <v>248</v>
      </c>
      <c r="C14" s="34" t="s">
        <v>249</v>
      </c>
      <c r="D14" s="35">
        <v>40204</v>
      </c>
      <c r="E14" s="36" t="s">
        <v>22</v>
      </c>
      <c r="F14" s="36" t="s">
        <v>23</v>
      </c>
      <c r="G14" s="37" t="s">
        <v>250</v>
      </c>
      <c r="H14" s="36" t="s">
        <v>62</v>
      </c>
      <c r="I14" s="38" t="s">
        <v>95</v>
      </c>
    </row>
    <row r="15" spans="1:9" ht="14.25" customHeight="1" x14ac:dyDescent="0.3">
      <c r="A15" s="32">
        <v>3</v>
      </c>
      <c r="B15" s="33" t="s">
        <v>251</v>
      </c>
      <c r="C15" s="34" t="s">
        <v>252</v>
      </c>
      <c r="D15" s="35">
        <v>38744</v>
      </c>
      <c r="E15" s="36" t="s">
        <v>22</v>
      </c>
      <c r="F15" s="36" t="s">
        <v>23</v>
      </c>
      <c r="G15" s="37" t="s">
        <v>253</v>
      </c>
      <c r="H15" s="36" t="s">
        <v>174</v>
      </c>
      <c r="I15" s="38" t="s">
        <v>75</v>
      </c>
    </row>
    <row r="16" spans="1:9" ht="14.25" customHeight="1" x14ac:dyDescent="0.3">
      <c r="A16" s="40"/>
      <c r="B16" s="41"/>
      <c r="C16" s="40"/>
      <c r="D16" s="40"/>
      <c r="E16" s="40"/>
      <c r="F16" s="40"/>
      <c r="G16" s="42"/>
      <c r="H16" s="42"/>
      <c r="I16" s="40"/>
    </row>
  </sheetData>
  <mergeCells count="2">
    <mergeCell ref="B4:F4"/>
    <mergeCell ref="B10:F10"/>
  </mergeCells>
  <pageMargins left="0.25" right="0.25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26</vt:i4>
      </vt:variant>
    </vt:vector>
  </HeadingPairs>
  <TitlesOfParts>
    <vt:vector size="26" baseType="lpstr">
      <vt:lpstr>Titulinis</vt:lpstr>
      <vt:lpstr>2000 m sp. ėj.</vt:lpstr>
      <vt:lpstr>100 m bb M</vt:lpstr>
      <vt:lpstr>110 m bb V</vt:lpstr>
      <vt:lpstr>100 m M</vt:lpstr>
      <vt:lpstr>100 m M suv.</vt:lpstr>
      <vt:lpstr>100 m V</vt:lpstr>
      <vt:lpstr>100 m V suv.</vt:lpstr>
      <vt:lpstr>800m M V</vt:lpstr>
      <vt:lpstr>1500 m M V</vt:lpstr>
      <vt:lpstr>400 m M V</vt:lpstr>
      <vt:lpstr>200 m M</vt:lpstr>
      <vt:lpstr>200 m V</vt:lpstr>
      <vt:lpstr>400 m bb M</vt:lpstr>
      <vt:lpstr>Aukštis M</vt:lpstr>
      <vt:lpstr>Aukštis V</vt:lpstr>
      <vt:lpstr>Tolis M </vt:lpstr>
      <vt:lpstr>Tolis V</vt:lpstr>
      <vt:lpstr>Trišuolis M V</vt:lpstr>
      <vt:lpstr>Rutulys M</vt:lpstr>
      <vt:lpstr>Rutulys V</vt:lpstr>
      <vt:lpstr>Diskas M</vt:lpstr>
      <vt:lpstr>Diskas V</vt:lpstr>
      <vt:lpstr>Ietis M</vt:lpstr>
      <vt:lpstr>Ietis V</vt:lpstr>
      <vt:lpstr>Kūjis M 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Vartotojas</cp:lastModifiedBy>
  <dcterms:modified xsi:type="dcterms:W3CDTF">2025-05-16T05:25:33Z</dcterms:modified>
</cp:coreProperties>
</file>